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s_\OneDrive - Universidad Autonoma de San Luis Potosi - UASLP\Desktop\ATLAS DE RIESGO DE CULIACAN, SINALOA\Capitulo 1-4\Capitulo 3\TABLAS\"/>
    </mc:Choice>
  </mc:AlternateContent>
  <xr:revisionPtr revIDLastSave="0" documentId="13_ncr:1_{3102E958-B57B-4839-9FEA-D555D3349F42}" xr6:coauthVersionLast="45" xr6:coauthVersionMax="45" xr10:uidLastSave="{00000000-0000-0000-0000-000000000000}"/>
  <bookViews>
    <workbookView xWindow="-108" yWindow="-108" windowWidth="23256" windowHeight="12576" xr2:uid="{E53B0692-D0D1-4BC5-9B3F-A3BD75731D18}"/>
  </bookViews>
  <sheets>
    <sheet name="PIRAMIDE_POBL" sheetId="17" r:id="rId1"/>
    <sheet name="PROYECCIÓN_2030" sheetId="1" r:id="rId2"/>
    <sheet name="TENDENCIA CRECIMIENTO" sheetId="15" r:id="rId3"/>
    <sheet name="CRECIMIENTO_HOM_MUJ" sheetId="16" r:id="rId4"/>
    <sheet name="DISTRIBUCIÓN TERR" sheetId="3" r:id="rId5"/>
    <sheet name="DEFUN NACIM ESP VIDA" sheetId="4" r:id="rId6"/>
    <sheet name="ANALFABETISMO" sheetId="5" r:id="rId7"/>
    <sheet name="ESCOLARIDAD" sheetId="18" r:id="rId8"/>
    <sheet name="SALUD" sheetId="19" r:id="rId9"/>
    <sheet name="VIVIENDA" sheetId="6" r:id="rId10"/>
    <sheet name="MARGINACIÓN" sheetId="7" r:id="rId11"/>
    <sheet name="POBREZA" sheetId="8" r:id="rId12"/>
    <sheet name="DISCAPACIDAD" sheetId="9" r:id="rId13"/>
    <sheet name="LENGUA" sheetId="10" r:id="rId14"/>
    <sheet name="UNIDADES_ECON" sheetId="11" r:id="rId15"/>
    <sheet name="SECT ECO AGRU " sheetId="12" r:id="rId16"/>
    <sheet name="POBL_ECON" sheetId="20" r:id="rId17"/>
    <sheet name="SECT_URB" sheetId="13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1" i="20" l="1"/>
  <c r="C13" i="18"/>
  <c r="C10" i="18"/>
  <c r="I5" i="18"/>
  <c r="H5" i="18"/>
  <c r="G5" i="18"/>
  <c r="F5" i="18"/>
  <c r="E5" i="18"/>
  <c r="C15" i="18" s="1"/>
  <c r="D5" i="18"/>
  <c r="C5" i="18"/>
  <c r="I4" i="18"/>
  <c r="H4" i="18"/>
  <c r="G4" i="18"/>
  <c r="F4" i="18"/>
  <c r="E4" i="18"/>
  <c r="D4" i="18"/>
  <c r="C14" i="18" s="1"/>
  <c r="C4" i="18"/>
  <c r="I3" i="18"/>
  <c r="H3" i="18"/>
  <c r="G3" i="18"/>
  <c r="F3" i="18"/>
  <c r="E3" i="18"/>
  <c r="D3" i="18"/>
  <c r="C3" i="18"/>
  <c r="C12" i="18" s="1"/>
  <c r="I2" i="18"/>
  <c r="H2" i="18"/>
  <c r="G2" i="18"/>
  <c r="F2" i="18"/>
  <c r="E2" i="18"/>
  <c r="D2" i="18"/>
  <c r="C2" i="18"/>
  <c r="C11" i="18" s="1"/>
  <c r="J20" i="17"/>
  <c r="D20" i="17"/>
  <c r="N19" i="17"/>
  <c r="M19" i="17"/>
  <c r="J19" i="17"/>
  <c r="H19" i="17"/>
  <c r="G19" i="17"/>
  <c r="D19" i="17"/>
  <c r="N18" i="17"/>
  <c r="M18" i="17"/>
  <c r="J18" i="17"/>
  <c r="H18" i="17"/>
  <c r="G18" i="17"/>
  <c r="D18" i="17"/>
  <c r="N17" i="17"/>
  <c r="M17" i="17"/>
  <c r="J17" i="17"/>
  <c r="H17" i="17"/>
  <c r="G17" i="17"/>
  <c r="D17" i="17"/>
  <c r="N16" i="17"/>
  <c r="M16" i="17"/>
  <c r="J16" i="17"/>
  <c r="H16" i="17"/>
  <c r="G16" i="17"/>
  <c r="D16" i="17"/>
  <c r="N15" i="17"/>
  <c r="M15" i="17"/>
  <c r="J15" i="17"/>
  <c r="H15" i="17"/>
  <c r="G15" i="17"/>
  <c r="D15" i="17"/>
  <c r="N14" i="17"/>
  <c r="M14" i="17"/>
  <c r="J14" i="17"/>
  <c r="H14" i="17"/>
  <c r="G14" i="17"/>
  <c r="D14" i="17"/>
  <c r="N13" i="17"/>
  <c r="M13" i="17"/>
  <c r="J13" i="17"/>
  <c r="H13" i="17"/>
  <c r="G13" i="17"/>
  <c r="D13" i="17"/>
  <c r="N12" i="17"/>
  <c r="M12" i="17"/>
  <c r="J12" i="17"/>
  <c r="H12" i="17"/>
  <c r="G12" i="17"/>
  <c r="D12" i="17"/>
  <c r="N11" i="17"/>
  <c r="M11" i="17"/>
  <c r="J11" i="17"/>
  <c r="H11" i="17"/>
  <c r="G11" i="17"/>
  <c r="D11" i="17"/>
  <c r="N10" i="17"/>
  <c r="M10" i="17"/>
  <c r="J10" i="17"/>
  <c r="H10" i="17"/>
  <c r="G10" i="17"/>
  <c r="D10" i="17"/>
  <c r="N9" i="17"/>
  <c r="M9" i="17"/>
  <c r="J9" i="17"/>
  <c r="H9" i="17"/>
  <c r="G9" i="17"/>
  <c r="D9" i="17"/>
  <c r="N8" i="17"/>
  <c r="M8" i="17"/>
  <c r="J8" i="17"/>
  <c r="H8" i="17"/>
  <c r="G8" i="17"/>
  <c r="D8" i="17"/>
  <c r="N7" i="17"/>
  <c r="M7" i="17"/>
  <c r="J7" i="17"/>
  <c r="H7" i="17"/>
  <c r="G7" i="17"/>
  <c r="D7" i="17"/>
  <c r="N6" i="17"/>
  <c r="M6" i="17"/>
  <c r="J6" i="17"/>
  <c r="H6" i="17"/>
  <c r="G6" i="17"/>
  <c r="D6" i="17"/>
  <c r="N5" i="17"/>
  <c r="M5" i="17"/>
  <c r="J5" i="17"/>
  <c r="H5" i="17"/>
  <c r="G5" i="17"/>
  <c r="D5" i="17"/>
  <c r="N4" i="17"/>
  <c r="M4" i="17"/>
  <c r="J4" i="17"/>
  <c r="H4" i="17"/>
  <c r="G4" i="17"/>
  <c r="D4" i="17"/>
  <c r="N3" i="17"/>
  <c r="N20" i="17" s="1"/>
  <c r="M3" i="17"/>
  <c r="M20" i="17" s="1"/>
  <c r="J3" i="17"/>
  <c r="H3" i="17"/>
  <c r="H20" i="17" s="1"/>
  <c r="G3" i="17"/>
  <c r="G20" i="17" s="1"/>
  <c r="D3" i="17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3" i="16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</calcChain>
</file>

<file path=xl/sharedStrings.xml><?xml version="1.0" encoding="utf-8"?>
<sst xmlns="http://schemas.openxmlformats.org/spreadsheetml/2006/main" count="366" uniqueCount="248">
  <si>
    <t>Proyecciones CONAPO</t>
  </si>
  <si>
    <t>Encuesta Intercensal</t>
  </si>
  <si>
    <t>Censo 2010</t>
  </si>
  <si>
    <t>Conteo 2005</t>
  </si>
  <si>
    <t>Censo 2000</t>
  </si>
  <si>
    <t>Conteo 1995</t>
  </si>
  <si>
    <t>Censo 1980</t>
  </si>
  <si>
    <t>Fuente</t>
  </si>
  <si>
    <t>Número de Habitantes</t>
  </si>
  <si>
    <t>Año</t>
  </si>
  <si>
    <t>Total</t>
  </si>
  <si>
    <t>Mujeres</t>
  </si>
  <si>
    <t>Hombres</t>
  </si>
  <si>
    <t>Censo 1990</t>
  </si>
  <si>
    <t xml:space="preserve">Fuente: Elaboración propia con base en Censos de población y vivienda 1980, 1990, 1995, 2000, 2005, 2010, encuesta Intercensal 2015 (INEGI. 2015) y CONAPO. </t>
  </si>
  <si>
    <t>Sinaloa</t>
  </si>
  <si>
    <t>Culiacán</t>
  </si>
  <si>
    <t>Localidades</t>
  </si>
  <si>
    <t>Población</t>
  </si>
  <si>
    <t>% Pob</t>
  </si>
  <si>
    <t>De 1 a 2,499 hab.</t>
  </si>
  <si>
    <t>De 2,500 a 14,999 hab.</t>
  </si>
  <si>
    <t>De 15,000 y más hab.</t>
  </si>
  <si>
    <t xml:space="preserve">Total </t>
  </si>
  <si>
    <t>Fuente: Elaboración propia con base en Censo de población y vivienda INEGI 2010.</t>
  </si>
  <si>
    <t>Tamaño de
 localidad</t>
  </si>
  <si>
    <t>Concepto</t>
  </si>
  <si>
    <t>Esperanza de Vida (años)</t>
  </si>
  <si>
    <t xml:space="preserve">Defunciones generales por municipio de residencia habitual del fallecido </t>
  </si>
  <si>
    <t xml:space="preserve">Defunciones de menores de un año de edad por municipio de residencia habitual </t>
  </si>
  <si>
    <t>Nacimientos donde la madre reside en la entidad por municipio</t>
  </si>
  <si>
    <t>Fuente:  Elaboración propia con base en INEGI. Estadísticas de natalidad, mortalidad y nupcialidad 2012 y el Anuario estadístico y geográfico de Sinaloa 2017.</t>
  </si>
  <si>
    <t>Fuente: CONAPO (consultado 20 de enero de 2020)</t>
  </si>
  <si>
    <t>Población de 6 a 14 años</t>
  </si>
  <si>
    <t>Población de 15 a 14 años</t>
  </si>
  <si>
    <t>Culiacan</t>
  </si>
  <si>
    <t>Estado / Municipio</t>
  </si>
  <si>
    <t>Fuente: Elaboración propia con base en Encuesta Intercensal INEGI 2015.</t>
  </si>
  <si>
    <t>Casa</t>
  </si>
  <si>
    <t>Departamento en edificio</t>
  </si>
  <si>
    <t>Vivienda en vecindad</t>
  </si>
  <si>
    <t>Otro tipo de vivienda</t>
  </si>
  <si>
    <t>No especificado</t>
  </si>
  <si>
    <t>Material en pisos</t>
  </si>
  <si>
    <t>Tierra</t>
  </si>
  <si>
    <t>Cemento o firme</t>
  </si>
  <si>
    <t>Mosaico o madera</t>
  </si>
  <si>
    <t>Número de cuartos</t>
  </si>
  <si>
    <t>1 cuarto</t>
  </si>
  <si>
    <t>2 cuartos</t>
  </si>
  <si>
    <t>3 cuartos</t>
  </si>
  <si>
    <t>4 cuartos</t>
  </si>
  <si>
    <t>5 o más cuartos</t>
  </si>
  <si>
    <t>1 dormitorio</t>
  </si>
  <si>
    <t>2 dormitorios</t>
  </si>
  <si>
    <t>3 dormitorios</t>
  </si>
  <si>
    <t>4 dormitorios y más</t>
  </si>
  <si>
    <t>dormitorios</t>
  </si>
  <si>
    <t>Tenencia</t>
  </si>
  <si>
    <t>Propia</t>
  </si>
  <si>
    <t>Alquilada</t>
  </si>
  <si>
    <t>Prestada</t>
  </si>
  <si>
    <t>Otra situación</t>
  </si>
  <si>
    <t>Con taza de baño</t>
  </si>
  <si>
    <t>Con letrina o pozo</t>
  </si>
  <si>
    <t>No disponen de sanitario</t>
  </si>
  <si>
    <t>Clase de vivienda particular</t>
  </si>
  <si>
    <t>Número de dormitorios</t>
  </si>
  <si>
    <t>Resistencia de los materiales en techos</t>
  </si>
  <si>
    <t>Disponibilidad y tipo de sanitario</t>
  </si>
  <si>
    <t>Material de desecho o lámina de cartón</t>
  </si>
  <si>
    <t>Lámina metálica, palma o paja, madera o tejamanil</t>
  </si>
  <si>
    <t>Teja o terrado con vigueria</t>
  </si>
  <si>
    <t>Losa de concreto o viguetas con bovedilla</t>
  </si>
  <si>
    <t>Material no especificado</t>
  </si>
  <si>
    <t xml:space="preserve">Índices CONAPO </t>
  </si>
  <si>
    <t>Valor</t>
  </si>
  <si>
    <t>% Población de 15 años o más analfabeta</t>
  </si>
  <si>
    <t>% Población de 15 años o más sin primaria completa</t>
  </si>
  <si>
    <t>Porcentaje de ocupantes en viviendas sin drenaje ni excusado</t>
  </si>
  <si>
    <t>Porcentaje de ocupantes en viviendas sin energía eléctrica</t>
  </si>
  <si>
    <t>% Viviendas particulares con algún nivel de hacinamiento</t>
  </si>
  <si>
    <t>Porcentaje de población en localidades con menos de 5000 habitantes</t>
  </si>
  <si>
    <t>Porcentaje de población ocupada con ingresos de hasta 2 salarios minímos</t>
  </si>
  <si>
    <t>Indice de marginación</t>
  </si>
  <si>
    <t>Grado de marginación</t>
  </si>
  <si>
    <t>Muy bajo</t>
  </si>
  <si>
    <t>Lugar que ocupa en contexto nacional</t>
  </si>
  <si>
    <t>Lugar que ocupa en contexto estatal</t>
  </si>
  <si>
    <t>Porcentaje de ocupantes en viviendas sin agua entubada</t>
  </si>
  <si>
    <t>Fuente: Elaboración propia con base en Marginación de CONAPO 2015</t>
  </si>
  <si>
    <t>Indicadores de Pobreza</t>
  </si>
  <si>
    <t>Pobreza</t>
  </si>
  <si>
    <t>Pobreza extrema</t>
  </si>
  <si>
    <t>Pobreza moderada</t>
  </si>
  <si>
    <t>Vulnerables por carencia social</t>
  </si>
  <si>
    <t>Vulnerables por ingreso</t>
  </si>
  <si>
    <t>No pobres y no vulnerables</t>
  </si>
  <si>
    <t>Fuente: Elaboración propia con base en estimaciones del CONEVAL basadas en el MCS-ENIGH 2010, la muestra del Censo de Población y Vivienda 2010, el Modelo Estadístico 2015 para la continuidad del MCS-ENIGH y la Encuesta Intercensal 2015.</t>
  </si>
  <si>
    <t>Condición de limitación en la actividad</t>
  </si>
  <si>
    <t>Abs</t>
  </si>
  <si>
    <t>%</t>
  </si>
  <si>
    <t>Tasa x 1,000 hab</t>
  </si>
  <si>
    <t>Caminar o moverse</t>
  </si>
  <si>
    <t>Ver</t>
  </si>
  <si>
    <t>Escuchar</t>
  </si>
  <si>
    <t>Hablar o comunicarse</t>
  </si>
  <si>
    <t>Atender el cuidado personal</t>
  </si>
  <si>
    <t>Poner atención o aprender</t>
  </si>
  <si>
    <t>Mental</t>
  </si>
  <si>
    <t>Numero de casos de discapacidad registrados</t>
  </si>
  <si>
    <t>Personas con discapacidad</t>
  </si>
  <si>
    <t xml:space="preserve">Tipo de Discapacidad </t>
  </si>
  <si>
    <t>Fuente: Elaboración propia con base en Censo de población y vivienda INEGI (2010).</t>
  </si>
  <si>
    <t>Habla lengua indigena</t>
  </si>
  <si>
    <t>Habla español</t>
  </si>
  <si>
    <t>No habla español</t>
  </si>
  <si>
    <t>Estado Municipio</t>
  </si>
  <si>
    <t>Fuente: Elaboración propia con base encuesta Intercensal 2015 (INEGI. 2015).</t>
  </si>
  <si>
    <t>Lugar</t>
  </si>
  <si>
    <t>Unidades económicas</t>
  </si>
  <si>
    <t>Personal ocupado remunerado dependiente de la razón social</t>
  </si>
  <si>
    <t>Personal ocupado no dependiente de la razón social</t>
  </si>
  <si>
    <t>Remuneraciones (Millones de pesos)</t>
  </si>
  <si>
    <t>Producción bruta total (Millones de pesos)</t>
  </si>
  <si>
    <t>Consumo intermedio (Millones de pesos)</t>
  </si>
  <si>
    <t>Valor agregado censal bruto (Millones de pesos)</t>
  </si>
  <si>
    <t>Total de activos fijos (Millones de pesos)</t>
  </si>
  <si>
    <t>Personal ocupado dependiente de la razón social</t>
  </si>
  <si>
    <t xml:space="preserve">Elaboración propia con base en Anuario estadístico y geográfico de Sinaloa 2017 y Censos Económicos 2014 INEGI. </t>
  </si>
  <si>
    <t xml:space="preserve">Sectores agrupados </t>
  </si>
  <si>
    <t>Sector 21 Minería</t>
  </si>
  <si>
    <t>Sector 23 Construcción</t>
  </si>
  <si>
    <t>Sector 31-33 Industrias manufactureras</t>
  </si>
  <si>
    <t>Sector 43 Comercio al por mayor</t>
  </si>
  <si>
    <t>Sector 46 Comercio al por menor</t>
  </si>
  <si>
    <t>Sector 48-49 Transportes, correos y almacenamiento</t>
  </si>
  <si>
    <t>Sector 51 Información en medios masivos</t>
  </si>
  <si>
    <t>Sector 52 Servicios financieros y de seguros</t>
  </si>
  <si>
    <t>Sector 54 Servicios profesionales, científicos y técnicos</t>
  </si>
  <si>
    <t>Sector 61 Servicios educativos</t>
  </si>
  <si>
    <t>Sector 62 Servicios de salud y de asistencia social</t>
  </si>
  <si>
    <t>Sector 81 Otros servicios excepto actividades gubernamentales</t>
  </si>
  <si>
    <t>Sectores agrupados por principio de confidencialidad</t>
  </si>
  <si>
    <t>Número de Unidades</t>
  </si>
  <si>
    <t>Sector 11 Agricultura, cría y explotación de animales, aprovechamiento forestal, pesca y caza</t>
  </si>
  <si>
    <t>Sector 56 Servicios de apoyo a los negocios y manejo de residuos y desechos, y servicios de remediación</t>
  </si>
  <si>
    <t>Sector 71 Servicios de esparcimiento culturales y deportivos, y otros servicios recreativos</t>
  </si>
  <si>
    <t>Sector 53 Servicios inmobiliarios y de alquiler de bienes muebles e intangibles</t>
  </si>
  <si>
    <t>Sector 72 Servicios de alojamiento temporal y de preparación de alimentos y bebidas</t>
  </si>
  <si>
    <t xml:space="preserve">Fuente: Elaboración propia con base en Censos Económicos 2014 INEGI. </t>
  </si>
  <si>
    <t>Demarcaciones territoriales</t>
  </si>
  <si>
    <t>Sector</t>
  </si>
  <si>
    <t>Riberas</t>
  </si>
  <si>
    <t>Mirador Tamazula</t>
  </si>
  <si>
    <t>Centro (primer cuadro)</t>
  </si>
  <si>
    <t>Humaya</t>
  </si>
  <si>
    <t>Las Quintas</t>
  </si>
  <si>
    <t>La conquista</t>
  </si>
  <si>
    <t>Isla Musalá</t>
  </si>
  <si>
    <t>Bacurimi</t>
  </si>
  <si>
    <t>Universitarios</t>
  </si>
  <si>
    <t>Villas del Río</t>
  </si>
  <si>
    <t>Tres Ríos</t>
  </si>
  <si>
    <t>Bachigualato</t>
  </si>
  <si>
    <t>Patio de Maniobras</t>
  </si>
  <si>
    <t>Díaz Ordaz</t>
  </si>
  <si>
    <t>Juntas del Humaya</t>
  </si>
  <si>
    <t>Barrancos</t>
  </si>
  <si>
    <t>Río Culiacán</t>
  </si>
  <si>
    <t>San Isidro</t>
  </si>
  <si>
    <t>Guadalupe</t>
  </si>
  <si>
    <t>Loma de Rodriguera</t>
  </si>
  <si>
    <t>Colinas de San Miguel</t>
  </si>
  <si>
    <t>La Higuerita</t>
  </si>
  <si>
    <t>Abastos</t>
  </si>
  <si>
    <t>Aguaruto</t>
  </si>
  <si>
    <t>El Barrio</t>
  </si>
  <si>
    <t>La Costerita</t>
  </si>
  <si>
    <t>Los Ángeles</t>
  </si>
  <si>
    <t>Fuente: IMPLAN Culiacán, Sinaloa</t>
  </si>
  <si>
    <t>Edades</t>
  </si>
  <si>
    <t>% H</t>
  </si>
  <si>
    <t>% M</t>
  </si>
  <si>
    <t>00-04</t>
  </si>
  <si>
    <t>00-04 años</t>
  </si>
  <si>
    <t>05-09</t>
  </si>
  <si>
    <t>05-09 años</t>
  </si>
  <si>
    <t>10-14</t>
  </si>
  <si>
    <t>10-14 años</t>
  </si>
  <si>
    <t>15-19</t>
  </si>
  <si>
    <t>15-19 años</t>
  </si>
  <si>
    <t>20-24</t>
  </si>
  <si>
    <t>20-24 años</t>
  </si>
  <si>
    <t>25-29</t>
  </si>
  <si>
    <t>25-29 años</t>
  </si>
  <si>
    <t>30-34</t>
  </si>
  <si>
    <t>30-34 años</t>
  </si>
  <si>
    <t>35-39</t>
  </si>
  <si>
    <t>35-39 años</t>
  </si>
  <si>
    <t>40-44</t>
  </si>
  <si>
    <t>40-44 años</t>
  </si>
  <si>
    <t>45-49</t>
  </si>
  <si>
    <t>45-49 años</t>
  </si>
  <si>
    <t>50-54</t>
  </si>
  <si>
    <t>50-54 años</t>
  </si>
  <si>
    <t>55-59</t>
  </si>
  <si>
    <t>55-59 años</t>
  </si>
  <si>
    <t>60-64</t>
  </si>
  <si>
    <t>60-64 años</t>
  </si>
  <si>
    <t>65-69</t>
  </si>
  <si>
    <t>65-69 años</t>
  </si>
  <si>
    <t>70-74</t>
  </si>
  <si>
    <t>70-74 años</t>
  </si>
  <si>
    <t>Censpo 1990</t>
  </si>
  <si>
    <t>75 y más</t>
  </si>
  <si>
    <t>75 años y más</t>
  </si>
  <si>
    <t>Municipio</t>
  </si>
  <si>
    <t>Sexo</t>
  </si>
  <si>
    <t>Sin escolaridad</t>
  </si>
  <si>
    <t>Preescolar</t>
  </si>
  <si>
    <t>Primaria</t>
  </si>
  <si>
    <t>Secundaria</t>
  </si>
  <si>
    <t>Educación media superior</t>
  </si>
  <si>
    <t>Educación superior</t>
  </si>
  <si>
    <t>Sinaloa Hombres</t>
  </si>
  <si>
    <t>Sinaloa Mujeres</t>
  </si>
  <si>
    <t>Culiacán Hombres</t>
  </si>
  <si>
    <t>Culiacán Mujeres</t>
  </si>
  <si>
    <t>Sin. Hombres</t>
  </si>
  <si>
    <t>Sin. Mujeres</t>
  </si>
  <si>
    <t>Cul. Hombres</t>
  </si>
  <si>
    <t>Cul. Mujeres</t>
  </si>
  <si>
    <t>IMSS</t>
  </si>
  <si>
    <t>ISSSTE e ISSSTE estatal</t>
  </si>
  <si>
    <t>Seguro Popular o para una Nueva Generación3</t>
  </si>
  <si>
    <t>SSA</t>
  </si>
  <si>
    <t>Institución privada</t>
  </si>
  <si>
    <t>Servicio Privado</t>
  </si>
  <si>
    <t>No Afiliada</t>
  </si>
  <si>
    <t>Consultorio de farmacia</t>
  </si>
  <si>
    <t>Hasta 1 s.m.</t>
  </si>
  <si>
    <t>Más de 1 a 2 s.m.</t>
  </si>
  <si>
    <t>Más de 2 s.m.</t>
  </si>
  <si>
    <t>Funcionarios, profesionistas, técnicos y administrativos</t>
  </si>
  <si>
    <t>Trabajadores agropecuarios</t>
  </si>
  <si>
    <t>Trabajadores en la industria</t>
  </si>
  <si>
    <t>Comerciantes y trabajadores en servicios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</si>
</sst>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##,##0"/>
    <numFmt numFmtId="167" formatCode="#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color rgb="FF000000"/>
      <name val="Arial Narrow"/>
      <family val="2"/>
    </font>
    <font>
      <b/>
      <sz val="7"/>
      <color rgb="FFFFFF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5F1325"/>
        <bgColor indexed="64"/>
      </patternFill>
    </fill>
    <fill>
      <patternFill patternType="solid">
        <fgColor rgb="FFD7D8D7"/>
        <bgColor indexed="64"/>
      </patternFill>
    </fill>
    <fill>
      <patternFill patternType="solid">
        <fgColor rgb="FFF5F5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306A5C"/>
        <bgColor indexed="64"/>
      </patternFill>
    </fill>
  </fills>
  <borders count="46">
    <border>
      <left/>
      <right/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theme="0"/>
      </right>
      <top/>
      <bottom style="medium">
        <color theme="0"/>
      </bottom>
      <diagonal/>
    </border>
    <border>
      <left style="thick">
        <color theme="0"/>
      </left>
      <right style="thick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/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indexed="9"/>
      </right>
      <top style="thin">
        <color rgb="FFE0E0E0"/>
      </top>
      <bottom style="thin">
        <color rgb="FFE0E0E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5" fontId="3" fillId="4" borderId="1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5" fontId="3" fillId="3" borderId="3" xfId="1" applyNumberFormat="1" applyFont="1" applyFill="1" applyBorder="1" applyAlignment="1">
      <alignment horizontal="center" vertical="center"/>
    </xf>
    <xf numFmtId="43" fontId="3" fillId="3" borderId="3" xfId="1" applyFont="1" applyFill="1" applyBorder="1" applyAlignment="1">
      <alignment horizontal="center" vertical="center"/>
    </xf>
    <xf numFmtId="2" fontId="3" fillId="3" borderId="3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horizontal="center" vertical="center"/>
    </xf>
    <xf numFmtId="43" fontId="3" fillId="4" borderId="3" xfId="1" applyFont="1" applyFill="1" applyBorder="1" applyAlignment="1">
      <alignment horizontal="center" vertical="center"/>
    </xf>
    <xf numFmtId="2" fontId="3" fillId="4" borderId="3" xfId="1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4" borderId="3" xfId="0" applyFont="1" applyFill="1" applyBorder="1" applyAlignment="1">
      <alignment horizontal="justify" vertical="center" wrapText="1"/>
    </xf>
    <xf numFmtId="10" fontId="3" fillId="3" borderId="1" xfId="2" applyNumberFormat="1" applyFont="1" applyFill="1" applyBorder="1" applyAlignment="1">
      <alignment horizontal="center" vertical="center" wrapText="1"/>
    </xf>
    <xf numFmtId="10" fontId="3" fillId="4" borderId="3" xfId="2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justify" vertical="center" wrapText="1"/>
    </xf>
    <xf numFmtId="10" fontId="3" fillId="4" borderId="12" xfId="2" applyNumberFormat="1" applyFont="1" applyFill="1" applyBorder="1" applyAlignment="1">
      <alignment horizontal="center" vertical="center" wrapText="1"/>
    </xf>
    <xf numFmtId="0" fontId="0" fillId="0" borderId="0" xfId="2" applyNumberFormat="1" applyFont="1"/>
    <xf numFmtId="0" fontId="0" fillId="0" borderId="0" xfId="0" applyAlignment="1">
      <alignment wrapText="1"/>
    </xf>
    <xf numFmtId="0" fontId="3" fillId="3" borderId="11" xfId="0" applyFont="1" applyFill="1" applyBorder="1" applyAlignment="1">
      <alignment horizontal="center" vertical="center" wrapText="1"/>
    </xf>
    <xf numFmtId="10" fontId="3" fillId="3" borderId="11" xfId="2" applyNumberFormat="1" applyFont="1" applyFill="1" applyBorder="1" applyAlignment="1">
      <alignment horizontal="center" vertical="center" wrapText="1"/>
    </xf>
    <xf numFmtId="10" fontId="3" fillId="4" borderId="11" xfId="2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10" fontId="3" fillId="3" borderId="3" xfId="2" applyNumberFormat="1" applyFont="1" applyFill="1" applyBorder="1" applyAlignment="1">
      <alignment horizontal="center" vertical="center" wrapText="1"/>
    </xf>
    <xf numFmtId="43" fontId="3" fillId="3" borderId="3" xfId="1" applyFont="1" applyFill="1" applyBorder="1" applyAlignment="1">
      <alignment horizontal="center" vertical="center" wrapText="1"/>
    </xf>
    <xf numFmtId="43" fontId="3" fillId="4" borderId="3" xfId="1" applyFont="1" applyFill="1" applyBorder="1" applyAlignment="1">
      <alignment horizontal="center" vertical="center" wrapText="1"/>
    </xf>
    <xf numFmtId="165" fontId="3" fillId="3" borderId="3" xfId="1" applyNumberFormat="1" applyFont="1" applyFill="1" applyBorder="1" applyAlignment="1">
      <alignment horizontal="center" vertical="center" wrapText="1"/>
    </xf>
    <xf numFmtId="165" fontId="3" fillId="4" borderId="3" xfId="1" applyNumberFormat="1" applyFont="1" applyFill="1" applyBorder="1" applyAlignment="1">
      <alignment horizontal="center" vertical="center" wrapText="1"/>
    </xf>
    <xf numFmtId="0" fontId="5" fillId="0" borderId="0" xfId="0" applyFont="1"/>
    <xf numFmtId="10" fontId="3" fillId="3" borderId="3" xfId="2" applyNumberFormat="1" applyFont="1" applyFill="1" applyBorder="1" applyAlignment="1">
      <alignment vertical="center" wrapText="1"/>
    </xf>
    <xf numFmtId="165" fontId="3" fillId="3" borderId="3" xfId="1" applyNumberFormat="1" applyFont="1" applyFill="1" applyBorder="1" applyAlignment="1">
      <alignment vertical="center" wrapText="1"/>
    </xf>
    <xf numFmtId="43" fontId="3" fillId="3" borderId="3" xfId="1" applyFont="1" applyFill="1" applyBorder="1" applyAlignment="1">
      <alignment vertical="center" wrapText="1"/>
    </xf>
    <xf numFmtId="10" fontId="3" fillId="4" borderId="3" xfId="2" applyNumberFormat="1" applyFont="1" applyFill="1" applyBorder="1" applyAlignment="1">
      <alignment vertical="center" wrapText="1"/>
    </xf>
    <xf numFmtId="165" fontId="3" fillId="4" borderId="3" xfId="1" applyNumberFormat="1" applyFont="1" applyFill="1" applyBorder="1" applyAlignment="1">
      <alignment vertical="center" wrapText="1"/>
    </xf>
    <xf numFmtId="43" fontId="3" fillId="4" borderId="3" xfId="1" applyFont="1" applyFill="1" applyBorder="1" applyAlignment="1">
      <alignment vertical="center" wrapText="1"/>
    </xf>
    <xf numFmtId="9" fontId="3" fillId="3" borderId="3" xfId="2" applyNumberFormat="1" applyFont="1" applyFill="1" applyBorder="1" applyAlignment="1">
      <alignment vertical="center" wrapText="1"/>
    </xf>
    <xf numFmtId="9" fontId="3" fillId="4" borderId="3" xfId="2" applyNumberFormat="1" applyFont="1" applyFill="1" applyBorder="1" applyAlignment="1">
      <alignment vertical="center" wrapText="1"/>
    </xf>
    <xf numFmtId="10" fontId="3" fillId="3" borderId="3" xfId="2" applyNumberFormat="1" applyFont="1" applyFill="1" applyBorder="1" applyAlignment="1">
      <alignment horizontal="justify" vertical="center" wrapText="1"/>
    </xf>
    <xf numFmtId="10" fontId="3" fillId="4" borderId="3" xfId="2" applyNumberFormat="1" applyFont="1" applyFill="1" applyBorder="1" applyAlignment="1">
      <alignment horizontal="justify" vertical="center" wrapText="1"/>
    </xf>
    <xf numFmtId="10" fontId="3" fillId="3" borderId="3" xfId="2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9" fontId="0" fillId="0" borderId="22" xfId="2" applyFont="1" applyBorder="1"/>
    <xf numFmtId="9" fontId="0" fillId="0" borderId="23" xfId="2" applyFont="1" applyBorder="1"/>
    <xf numFmtId="0" fontId="0" fillId="0" borderId="23" xfId="0" applyBorder="1"/>
    <xf numFmtId="9" fontId="0" fillId="0" borderId="0" xfId="2" applyFont="1" applyBorder="1"/>
    <xf numFmtId="0" fontId="0" fillId="0" borderId="24" xfId="0" applyBorder="1"/>
    <xf numFmtId="0" fontId="0" fillId="0" borderId="25" xfId="0" applyBorder="1"/>
    <xf numFmtId="9" fontId="0" fillId="0" borderId="24" xfId="2" applyFont="1" applyBorder="1"/>
    <xf numFmtId="9" fontId="0" fillId="0" borderId="26" xfId="2" applyFont="1" applyBorder="1"/>
    <xf numFmtId="0" fontId="0" fillId="0" borderId="26" xfId="0" applyBorder="1"/>
    <xf numFmtId="9" fontId="0" fillId="0" borderId="25" xfId="2" applyFont="1" applyBorder="1"/>
    <xf numFmtId="0" fontId="5" fillId="0" borderId="24" xfId="0" applyFont="1" applyBorder="1"/>
    <xf numFmtId="0" fontId="5" fillId="0" borderId="25" xfId="0" applyFont="1" applyBorder="1"/>
    <xf numFmtId="0" fontId="5" fillId="5" borderId="25" xfId="0" applyFont="1" applyFill="1" applyBorder="1"/>
    <xf numFmtId="10" fontId="5" fillId="0" borderId="26" xfId="2" applyNumberFormat="1" applyFont="1" applyBorder="1"/>
    <xf numFmtId="0" fontId="5" fillId="0" borderId="19" xfId="0" applyFont="1" applyBorder="1"/>
    <xf numFmtId="0" fontId="5" fillId="0" borderId="20" xfId="0" applyFont="1" applyBorder="1"/>
    <xf numFmtId="0" fontId="5" fillId="5" borderId="21" xfId="0" applyFont="1" applyFill="1" applyBorder="1"/>
    <xf numFmtId="10" fontId="5" fillId="0" borderId="19" xfId="2" applyNumberFormat="1" applyFont="1" applyBorder="1"/>
    <xf numFmtId="10" fontId="5" fillId="0" borderId="21" xfId="2" applyNumberFormat="1" applyFont="1" applyBorder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3" fontId="7" fillId="0" borderId="0" xfId="0" applyNumberFormat="1" applyFont="1"/>
    <xf numFmtId="3" fontId="0" fillId="0" borderId="0" xfId="0" applyNumberFormat="1"/>
    <xf numFmtId="0" fontId="8" fillId="6" borderId="27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/>
    </xf>
    <xf numFmtId="0" fontId="9" fillId="7" borderId="0" xfId="0" applyFont="1" applyFill="1"/>
    <xf numFmtId="3" fontId="10" fillId="8" borderId="0" xfId="0" applyNumberFormat="1" applyFont="1" applyFill="1"/>
    <xf numFmtId="3" fontId="10" fillId="9" borderId="0" xfId="0" applyNumberFormat="1" applyFont="1" applyFill="1"/>
    <xf numFmtId="0" fontId="8" fillId="6" borderId="30" xfId="0" applyFont="1" applyFill="1" applyBorder="1"/>
    <xf numFmtId="0" fontId="8" fillId="6" borderId="31" xfId="0" applyFont="1" applyFill="1" applyBorder="1"/>
    <xf numFmtId="0" fontId="8" fillId="6" borderId="32" xfId="0" applyFont="1" applyFill="1" applyBorder="1"/>
    <xf numFmtId="0" fontId="11" fillId="7" borderId="22" xfId="0" applyFont="1" applyFill="1" applyBorder="1"/>
    <xf numFmtId="3" fontId="12" fillId="9" borderId="33" xfId="0" applyNumberFormat="1" applyFont="1" applyFill="1" applyBorder="1"/>
    <xf numFmtId="0" fontId="10" fillId="9" borderId="23" xfId="0" applyFont="1" applyFill="1" applyBorder="1"/>
    <xf numFmtId="3" fontId="12" fillId="9" borderId="34" xfId="0" applyNumberFormat="1" applyFont="1" applyFill="1" applyBorder="1"/>
    <xf numFmtId="0" fontId="11" fillId="7" borderId="24" xfId="0" applyFont="1" applyFill="1" applyBorder="1"/>
    <xf numFmtId="3" fontId="12" fillId="9" borderId="35" xfId="0" applyNumberFormat="1" applyFont="1" applyFill="1" applyBorder="1"/>
    <xf numFmtId="0" fontId="10" fillId="9" borderId="26" xfId="0" applyFont="1" applyFill="1" applyBorder="1"/>
    <xf numFmtId="0" fontId="9" fillId="7" borderId="36" xfId="0" applyFont="1" applyFill="1" applyBorder="1"/>
    <xf numFmtId="3" fontId="10" fillId="0" borderId="37" xfId="0" applyNumberFormat="1" applyFont="1" applyBorder="1"/>
    <xf numFmtId="0" fontId="10" fillId="9" borderId="38" xfId="0" applyFont="1" applyFill="1" applyBorder="1"/>
    <xf numFmtId="3" fontId="12" fillId="0" borderId="34" xfId="0" applyNumberFormat="1" applyFont="1" applyBorder="1"/>
    <xf numFmtId="3" fontId="12" fillId="0" borderId="35" xfId="0" applyNumberFormat="1" applyFont="1" applyBorder="1"/>
    <xf numFmtId="0" fontId="0" fillId="0" borderId="39" xfId="0" applyBorder="1"/>
    <xf numFmtId="0" fontId="0" fillId="0" borderId="40" xfId="0" quotePrefix="1" applyBorder="1"/>
    <xf numFmtId="0" fontId="0" fillId="0" borderId="40" xfId="0" applyBorder="1"/>
    <xf numFmtId="0" fontId="0" fillId="0" borderId="41" xfId="0" applyBorder="1"/>
    <xf numFmtId="10" fontId="0" fillId="0" borderId="0" xfId="0" applyNumberFormat="1"/>
    <xf numFmtId="9" fontId="0" fillId="0" borderId="0" xfId="2" applyFont="1"/>
    <xf numFmtId="166" fontId="0" fillId="0" borderId="0" xfId="0" applyNumberFormat="1"/>
    <xf numFmtId="166" fontId="13" fillId="10" borderId="0" xfId="0" applyNumberFormat="1" applyFont="1" applyFill="1" applyAlignment="1">
      <alignment horizontal="right" vertical="top" wrapText="1"/>
    </xf>
    <xf numFmtId="166" fontId="13" fillId="11" borderId="0" xfId="0" applyNumberFormat="1" applyFont="1" applyFill="1" applyAlignment="1">
      <alignment horizontal="right" vertical="top" wrapText="1"/>
    </xf>
    <xf numFmtId="167" fontId="13" fillId="10" borderId="0" xfId="0" applyNumberFormat="1" applyFont="1" applyFill="1" applyAlignment="1">
      <alignment horizontal="right" vertical="top" wrapText="1"/>
    </xf>
    <xf numFmtId="0" fontId="14" fillId="12" borderId="42" xfId="0" applyFont="1" applyFill="1" applyBorder="1" applyAlignment="1">
      <alignment horizontal="center" vertical="center" wrapText="1"/>
    </xf>
    <xf numFmtId="167" fontId="13" fillId="11" borderId="0" xfId="0" applyNumberFormat="1" applyFont="1" applyFill="1" applyAlignment="1">
      <alignment horizontal="right" vertical="top" wrapText="1"/>
    </xf>
    <xf numFmtId="0" fontId="14" fillId="12" borderId="43" xfId="0" applyFont="1" applyFill="1" applyBorder="1" applyAlignment="1">
      <alignment horizontal="center" vertical="center" wrapText="1"/>
    </xf>
    <xf numFmtId="0" fontId="14" fillId="12" borderId="44" xfId="0" applyFont="1" applyFill="1" applyBorder="1" applyAlignment="1">
      <alignment horizontal="center" vertical="center" wrapText="1"/>
    </xf>
    <xf numFmtId="0" fontId="14" fillId="12" borderId="45" xfId="0" applyFont="1" applyFill="1" applyBorder="1" applyAlignment="1">
      <alignment horizontal="center" vertical="center" wrapText="1"/>
    </xf>
    <xf numFmtId="167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2" borderId="2" xfId="0" applyFont="1" applyFill="1" applyBorder="1" applyAlignment="1">
      <alignment horizontal="justify" vertical="center" wrapText="1"/>
    </xf>
    <xf numFmtId="0" fontId="4" fillId="2" borderId="0" xfId="0" applyFont="1" applyFill="1" applyAlignment="1">
      <alignment horizontal="justify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0">
                <a:solidFill>
                  <a:sysClr val="windowText" lastClr="000000"/>
                </a:solidFill>
              </a:rPr>
              <a:t>Pirámide poblacional Culiacán 2015</a:t>
            </a:r>
          </a:p>
        </c:rich>
      </c:tx>
      <c:layout>
        <c:manualLayout>
          <c:xMode val="edge"/>
          <c:yMode val="edge"/>
          <c:x val="0.304803377880836"/>
          <c:y val="4.0666666666666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440156626127839"/>
          <c:y val="0.1151352580927384"/>
          <c:w val="0.78977215949555257"/>
          <c:h val="0.72503587051618557"/>
        </c:manualLayout>
      </c:layout>
      <c:barChart>
        <c:barDir val="bar"/>
        <c:grouping val="clustered"/>
        <c:varyColors val="0"/>
        <c:ser>
          <c:idx val="0"/>
          <c:order val="0"/>
          <c:tx>
            <c:v>Hombres</c:v>
          </c:tx>
          <c:spPr>
            <a:solidFill>
              <a:schemeClr val="bg1">
                <a:lumMod val="65000"/>
              </a:schemeClr>
            </a:solidFill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cat>
            <c:strRef>
              <c:f>PIRAMIDE_POBL!$A$3:$A$19</c:f>
              <c:strCache>
                <c:ptCount val="17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 y más</c:v>
                </c:pt>
                <c:pt idx="16">
                  <c:v>No especificado</c:v>
                </c:pt>
              </c:strCache>
            </c:strRef>
          </c:cat>
          <c:val>
            <c:numRef>
              <c:f>PIRAMIDE_POBL!$M$3:$M$19</c:f>
              <c:numCache>
                <c:formatCode>0%</c:formatCode>
                <c:ptCount val="17"/>
                <c:pt idx="0">
                  <c:v>-4.4440025848784613E-2</c:v>
                </c:pt>
                <c:pt idx="1">
                  <c:v>-4.6379789343451917E-2</c:v>
                </c:pt>
                <c:pt idx="2">
                  <c:v>-4.5532523625678667E-2</c:v>
                </c:pt>
                <c:pt idx="3">
                  <c:v>-4.9141411630848425E-2</c:v>
                </c:pt>
                <c:pt idx="4">
                  <c:v>-4.6821648909435361E-2</c:v>
                </c:pt>
                <c:pt idx="5">
                  <c:v>-3.8851606988009033E-2</c:v>
                </c:pt>
                <c:pt idx="6">
                  <c:v>-3.5659171623778671E-2</c:v>
                </c:pt>
                <c:pt idx="7">
                  <c:v>-3.4726847939553614E-2</c:v>
                </c:pt>
                <c:pt idx="8">
                  <c:v>-3.377684987268921E-2</c:v>
                </c:pt>
                <c:pt idx="9">
                  <c:v>-2.7231805051559487E-2</c:v>
                </c:pt>
                <c:pt idx="10">
                  <c:v>-2.3612975206155105E-2</c:v>
                </c:pt>
                <c:pt idx="11">
                  <c:v>-1.8591241238753293E-2</c:v>
                </c:pt>
                <c:pt idx="12">
                  <c:v>-1.4399098606485394E-2</c:v>
                </c:pt>
                <c:pt idx="13">
                  <c:v>-1.0223525707941874E-2</c:v>
                </c:pt>
                <c:pt idx="14">
                  <c:v>-7.2299271484040587E-3</c:v>
                </c:pt>
                <c:pt idx="15">
                  <c:v>-1.0298641834159059E-2</c:v>
                </c:pt>
                <c:pt idx="16">
                  <c:v>-1.2703462522023937E-4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4-4DB2-9E5E-3FEA0DEA6F28}"/>
            </c:ext>
          </c:extLst>
        </c:ser>
        <c:ser>
          <c:idx val="1"/>
          <c:order val="1"/>
          <c:tx>
            <c:v>Mujeres</c:v>
          </c:tx>
          <c:spPr>
            <a:solidFill>
              <a:srgbClr val="990000"/>
            </a:solidFill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cat>
            <c:strRef>
              <c:f>PIRAMIDE_POBL!$A$3:$A$19</c:f>
              <c:strCache>
                <c:ptCount val="17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 y más</c:v>
                </c:pt>
                <c:pt idx="16">
                  <c:v>No especificado</c:v>
                </c:pt>
              </c:strCache>
            </c:strRef>
          </c:cat>
          <c:val>
            <c:numRef>
              <c:f>PIRAMIDE_POBL!$N$3:$N$19</c:f>
              <c:numCache>
                <c:formatCode>0%</c:formatCode>
                <c:ptCount val="17"/>
                <c:pt idx="0">
                  <c:v>4.2032995863089812E-2</c:v>
                </c:pt>
                <c:pt idx="1">
                  <c:v>4.5415430840693057E-2</c:v>
                </c:pt>
                <c:pt idx="2">
                  <c:v>4.444223514661453E-2</c:v>
                </c:pt>
                <c:pt idx="3">
                  <c:v>4.6706765422279667E-2</c:v>
                </c:pt>
                <c:pt idx="4">
                  <c:v>4.9292748532197755E-2</c:v>
                </c:pt>
                <c:pt idx="5">
                  <c:v>3.9493408007599984E-2</c:v>
                </c:pt>
                <c:pt idx="6">
                  <c:v>4.0556080263790158E-2</c:v>
                </c:pt>
                <c:pt idx="7">
                  <c:v>3.7886143836335213E-2</c:v>
                </c:pt>
                <c:pt idx="8">
                  <c:v>3.718579642425146E-2</c:v>
                </c:pt>
                <c:pt idx="9">
                  <c:v>2.9585811889336271E-2</c:v>
                </c:pt>
                <c:pt idx="10">
                  <c:v>2.8728604331328397E-2</c:v>
                </c:pt>
                <c:pt idx="11">
                  <c:v>2.0602806912892908E-2</c:v>
                </c:pt>
                <c:pt idx="12">
                  <c:v>1.6925430674995721E-2</c:v>
                </c:pt>
                <c:pt idx="13">
                  <c:v>1.1743522614924911E-2</c:v>
                </c:pt>
                <c:pt idx="14">
                  <c:v>9.3431205227198673E-3</c:v>
                </c:pt>
                <c:pt idx="15">
                  <c:v>1.2787415839560792E-2</c:v>
                </c:pt>
                <c:pt idx="16">
                  <c:v>2.2755767648147227E-4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54-4DB2-9E5E-3FEA0DEA6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51114688"/>
        <c:axId val="948720160"/>
      </c:barChart>
      <c:catAx>
        <c:axId val="951114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>
                    <a:solidFill>
                      <a:sysClr val="windowText" lastClr="000000"/>
                    </a:solidFill>
                  </a:rPr>
                  <a:t>Rango de Edades (años)</a:t>
                </a:r>
              </a:p>
            </c:rich>
          </c:tx>
          <c:layout>
            <c:manualLayout>
              <c:xMode val="edge"/>
              <c:yMode val="edge"/>
              <c:x val="2.1944015115452301E-2"/>
              <c:y val="0.310764342054935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720160"/>
        <c:crosses val="autoZero"/>
        <c:auto val="1"/>
        <c:lblAlgn val="ctr"/>
        <c:lblOffset val="100"/>
        <c:noMultiLvlLbl val="0"/>
      </c:catAx>
      <c:valAx>
        <c:axId val="948720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>
                    <a:solidFill>
                      <a:sysClr val="windowText" lastClr="000000"/>
                    </a:solidFill>
                  </a:rPr>
                  <a:t>Población</a:t>
                </a:r>
                <a:r>
                  <a:rPr lang="en-US" sz="1400" b="0" baseline="0">
                    <a:solidFill>
                      <a:sysClr val="windowText" lastClr="000000"/>
                    </a:solidFill>
                  </a:rPr>
                  <a:t> porcentual</a:t>
                </a:r>
                <a:endParaRPr lang="en-US" sz="1400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41213516082285417"/>
              <c:y val="0.919076406854388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1114688"/>
        <c:crosses val="autoZero"/>
        <c:crossBetween val="between"/>
      </c:valAx>
      <c:spPr>
        <a:noFill/>
        <a:ln w="28575"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8236195069047334"/>
          <c:y val="0.13894960629921263"/>
          <c:w val="0.11714417937878853"/>
          <c:h val="9.36904771897818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0">
                <a:solidFill>
                  <a:sysClr val="windowText" lastClr="000000"/>
                </a:solidFill>
              </a:rPr>
              <a:t>Pirámide poblacional Sinaloa 2015</a:t>
            </a:r>
          </a:p>
        </c:rich>
      </c:tx>
      <c:layout>
        <c:manualLayout>
          <c:xMode val="edge"/>
          <c:yMode val="edge"/>
          <c:x val="0.304803377880836"/>
          <c:y val="4.0666666666666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440156626127839"/>
          <c:y val="0.1151352580927384"/>
          <c:w val="0.78977215949555257"/>
          <c:h val="0.72503587051618557"/>
        </c:manualLayout>
      </c:layout>
      <c:barChart>
        <c:barDir val="bar"/>
        <c:grouping val="clustered"/>
        <c:varyColors val="0"/>
        <c:ser>
          <c:idx val="0"/>
          <c:order val="0"/>
          <c:tx>
            <c:v>Hombres</c:v>
          </c:tx>
          <c:spPr>
            <a:solidFill>
              <a:schemeClr val="bg1">
                <a:lumMod val="65000"/>
              </a:schemeClr>
            </a:solidFill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cat>
            <c:strRef>
              <c:f>PIRAMIDE_POBL!$A$3:$A$19</c:f>
              <c:strCache>
                <c:ptCount val="17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 y más</c:v>
                </c:pt>
                <c:pt idx="16">
                  <c:v>No especificado</c:v>
                </c:pt>
              </c:strCache>
            </c:strRef>
          </c:cat>
          <c:val>
            <c:numRef>
              <c:f>PIRAMIDE_POBL!$G$3:$G$19</c:f>
              <c:numCache>
                <c:formatCode>0%</c:formatCode>
                <c:ptCount val="17"/>
                <c:pt idx="0">
                  <c:v>-4.3995912782197208E-2</c:v>
                </c:pt>
                <c:pt idx="1">
                  <c:v>-4.6258985457069551E-2</c:v>
                </c:pt>
                <c:pt idx="2">
                  <c:v>-4.6463953159486114E-2</c:v>
                </c:pt>
                <c:pt idx="3">
                  <c:v>-4.8119876439535705E-2</c:v>
                </c:pt>
                <c:pt idx="4">
                  <c:v>-4.3966246404215863E-2</c:v>
                </c:pt>
                <c:pt idx="5">
                  <c:v>-3.5833276304216573E-2</c:v>
                </c:pt>
                <c:pt idx="6">
                  <c:v>-3.3798432469041614E-2</c:v>
                </c:pt>
                <c:pt idx="7">
                  <c:v>-3.4261632507068519E-2</c:v>
                </c:pt>
                <c:pt idx="8">
                  <c:v>-3.4187803680046765E-2</c:v>
                </c:pt>
                <c:pt idx="9">
                  <c:v>-2.8338470448747793E-2</c:v>
                </c:pt>
                <c:pt idx="10">
                  <c:v>-2.5056627384561551E-2</c:v>
                </c:pt>
                <c:pt idx="11">
                  <c:v>-2.0533853214132928E-2</c:v>
                </c:pt>
                <c:pt idx="12">
                  <c:v>-1.6090638875563366E-2</c:v>
                </c:pt>
                <c:pt idx="13">
                  <c:v>-1.2971286654411307E-2</c:v>
                </c:pt>
                <c:pt idx="14">
                  <c:v>-9.8489003718747904E-3</c:v>
                </c:pt>
                <c:pt idx="15">
                  <c:v>-1.3713283221876527E-2</c:v>
                </c:pt>
                <c:pt idx="16">
                  <c:v>-1.3012752159998866E-4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D-4A42-85E8-76D969F96393}"/>
            </c:ext>
          </c:extLst>
        </c:ser>
        <c:ser>
          <c:idx val="1"/>
          <c:order val="1"/>
          <c:tx>
            <c:v>Mujeres</c:v>
          </c:tx>
          <c:spPr>
            <a:solidFill>
              <a:srgbClr val="990000"/>
            </a:solidFill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cat>
            <c:strRef>
              <c:f>PIRAMIDE_POBL!$A$3:$A$19</c:f>
              <c:strCache>
                <c:ptCount val="17"/>
                <c:pt idx="0">
                  <c:v>00-04</c:v>
                </c:pt>
                <c:pt idx="1">
                  <c:v>05-09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 y más</c:v>
                </c:pt>
                <c:pt idx="16">
                  <c:v>No especificado</c:v>
                </c:pt>
              </c:strCache>
            </c:strRef>
          </c:cat>
          <c:val>
            <c:numRef>
              <c:f>PIRAMIDE_POBL!$H$3:$H$19</c:f>
              <c:numCache>
                <c:formatCode>0%</c:formatCode>
                <c:ptCount val="17"/>
                <c:pt idx="0">
                  <c:v>4.1800263693646103E-2</c:v>
                </c:pt>
                <c:pt idx="1">
                  <c:v>4.4476980070599234E-2</c:v>
                </c:pt>
                <c:pt idx="2">
                  <c:v>4.5404728618379464E-2</c:v>
                </c:pt>
                <c:pt idx="3">
                  <c:v>4.606076011328511E-2</c:v>
                </c:pt>
                <c:pt idx="4">
                  <c:v>4.5009626402537015E-2</c:v>
                </c:pt>
                <c:pt idx="5">
                  <c:v>3.6737089478852764E-2</c:v>
                </c:pt>
                <c:pt idx="6">
                  <c:v>3.6894523552912853E-2</c:v>
                </c:pt>
                <c:pt idx="7">
                  <c:v>3.6464023954251745E-2</c:v>
                </c:pt>
                <c:pt idx="8">
                  <c:v>3.5190392408643571E-2</c:v>
                </c:pt>
                <c:pt idx="9">
                  <c:v>3.0172054878753851E-2</c:v>
                </c:pt>
                <c:pt idx="10">
                  <c:v>2.80937228304017E-2</c:v>
                </c:pt>
                <c:pt idx="11">
                  <c:v>2.1901877780590839E-2</c:v>
                </c:pt>
                <c:pt idx="12">
                  <c:v>1.8290333379293745E-2</c:v>
                </c:pt>
                <c:pt idx="13">
                  <c:v>1.3629003738974979E-2</c:v>
                </c:pt>
                <c:pt idx="14">
                  <c:v>1.0731137998888186E-2</c:v>
                </c:pt>
                <c:pt idx="15">
                  <c:v>1.5370217855720942E-2</c:v>
                </c:pt>
                <c:pt idx="16">
                  <c:v>2.039563486217439E-4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D-4A42-85E8-76D969F96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51114688"/>
        <c:axId val="948720160"/>
      </c:barChart>
      <c:catAx>
        <c:axId val="951114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>
                    <a:solidFill>
                      <a:sysClr val="windowText" lastClr="000000"/>
                    </a:solidFill>
                  </a:rPr>
                  <a:t>Rango de Edades (años)</a:t>
                </a:r>
              </a:p>
            </c:rich>
          </c:tx>
          <c:layout>
            <c:manualLayout>
              <c:xMode val="edge"/>
              <c:yMode val="edge"/>
              <c:x val="2.1944015115452301E-2"/>
              <c:y val="0.310764342054935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720160"/>
        <c:crosses val="autoZero"/>
        <c:auto val="1"/>
        <c:lblAlgn val="ctr"/>
        <c:lblOffset val="100"/>
        <c:noMultiLvlLbl val="0"/>
      </c:catAx>
      <c:valAx>
        <c:axId val="948720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>
                    <a:solidFill>
                      <a:sysClr val="windowText" lastClr="000000"/>
                    </a:solidFill>
                  </a:rPr>
                  <a:t>Población</a:t>
                </a:r>
                <a:r>
                  <a:rPr lang="en-US" sz="1400" b="0" baseline="0">
                    <a:solidFill>
                      <a:sysClr val="windowText" lastClr="000000"/>
                    </a:solidFill>
                  </a:rPr>
                  <a:t> porcentual</a:t>
                </a:r>
                <a:endParaRPr lang="en-US" sz="1400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40490505649017144"/>
              <c:y val="0.919076406854388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1114688"/>
        <c:crosses val="autoZero"/>
        <c:crossBetween val="between"/>
      </c:valAx>
      <c:spPr>
        <a:noFill/>
        <a:ln w="28575"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8236195069047334"/>
          <c:y val="0.13894960629921263"/>
          <c:w val="0.11714417937878853"/>
          <c:h val="9.36904771897818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Número de habitantes Culiacán (1990-2030)</a:t>
            </a:r>
          </a:p>
        </c:rich>
      </c:tx>
      <c:layout>
        <c:manualLayout>
          <c:xMode val="edge"/>
          <c:yMode val="edge"/>
          <c:x val="0.19309011373578303"/>
          <c:y val="3.6923088850583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063157105361833"/>
          <c:y val="0.14351851851851852"/>
          <c:w val="0.78016507936507951"/>
          <c:h val="0.6818026216977835"/>
        </c:manualLayout>
      </c:layout>
      <c:lineChart>
        <c:grouping val="standard"/>
        <c:varyColors val="0"/>
        <c:ser>
          <c:idx val="1"/>
          <c:order val="0"/>
          <c:tx>
            <c:v>Datos censados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A1-48F2-A4B2-A0EA13E0CA0B}"/>
              </c:ext>
            </c:extLst>
          </c:dPt>
          <c:cat>
            <c:numRef>
              <c:f>'TENDENCIA CRECIMIENTO'!$A$1:$A$9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2025</c:v>
                </c:pt>
                <c:pt idx="8">
                  <c:v>2030</c:v>
                </c:pt>
              </c:numCache>
            </c:numRef>
          </c:cat>
          <c:val>
            <c:numRef>
              <c:f>'TENDENCIA CRECIMIENTO'!$B$1:$B$9</c:f>
              <c:numCache>
                <c:formatCode>#,##0</c:formatCode>
                <c:ptCount val="9"/>
                <c:pt idx="0">
                  <c:v>601123</c:v>
                </c:pt>
                <c:pt idx="1">
                  <c:v>696262</c:v>
                </c:pt>
                <c:pt idx="2">
                  <c:v>745537</c:v>
                </c:pt>
                <c:pt idx="3">
                  <c:v>793730</c:v>
                </c:pt>
                <c:pt idx="4">
                  <c:v>858638</c:v>
                </c:pt>
                <c:pt idx="5">
                  <c:v>905265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A1-48F2-A4B2-A0EA13E0CA0B}"/>
            </c:ext>
          </c:extLst>
        </c:ser>
        <c:ser>
          <c:idx val="0"/>
          <c:order val="1"/>
          <c:tx>
            <c:v>Proyecciones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6A1-48F2-A4B2-A0EA13E0CA0B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D6A1-48F2-A4B2-A0EA13E0CA0B}"/>
              </c:ext>
            </c:extLst>
          </c:dPt>
          <c:cat>
            <c:numRef>
              <c:f>'TENDENCIA CRECIMIENTO'!$A$1:$A$9</c:f>
              <c:numCache>
                <c:formatCode>General</c:formatCode>
                <c:ptCount val="9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2025</c:v>
                </c:pt>
                <c:pt idx="8">
                  <c:v>2030</c:v>
                </c:pt>
              </c:numCache>
            </c:numRef>
          </c:cat>
          <c:val>
            <c:numRef>
              <c:f>'TENDENCIA CRECIMIENTO'!$D$1:$D$9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,##0">
                  <c:v>919119</c:v>
                </c:pt>
                <c:pt idx="6" formatCode="#,##0">
                  <c:v>962871</c:v>
                </c:pt>
                <c:pt idx="7" formatCode="#,##0">
                  <c:v>994104</c:v>
                </c:pt>
                <c:pt idx="8" formatCode="#,##0">
                  <c:v>1014676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6A1-48F2-A4B2-A0EA13E0C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9951711"/>
        <c:axId val="529946303"/>
      </c:lineChart>
      <c:catAx>
        <c:axId val="5299517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Año</a:t>
                </a:r>
              </a:p>
            </c:rich>
          </c:tx>
          <c:layout>
            <c:manualLayout>
              <c:xMode val="edge"/>
              <c:yMode val="edge"/>
              <c:x val="0.54823147106611669"/>
              <c:y val="0.91239068204293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946303"/>
        <c:crosses val="autoZero"/>
        <c:auto val="1"/>
        <c:lblAlgn val="ctr"/>
        <c:lblOffset val="100"/>
        <c:noMultiLvlLbl val="0"/>
      </c:catAx>
      <c:valAx>
        <c:axId val="529946303"/>
        <c:scaling>
          <c:orientation val="minMax"/>
          <c:min val="6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Número de Habitantes</a:t>
                </a:r>
              </a:p>
            </c:rich>
          </c:tx>
          <c:layout>
            <c:manualLayout>
              <c:xMode val="edge"/>
              <c:yMode val="edge"/>
              <c:x val="1.8163729533808275E-2"/>
              <c:y val="0.24780025726245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951711"/>
        <c:crosses val="autoZero"/>
        <c:crossBetween val="between"/>
      </c:valAx>
      <c:spPr>
        <a:noFill/>
        <a:ln w="28575"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0302722159730033"/>
          <c:y val="0.1632858215669217"/>
          <c:w val="0.20751666041744779"/>
          <c:h val="0.103463823396013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Proyección poblacional</a:t>
            </a:r>
            <a:r>
              <a:rPr lang="en-US" baseline="0">
                <a:solidFill>
                  <a:sysClr val="windowText" lastClr="000000"/>
                </a:solidFill>
              </a:rPr>
              <a:t> por sexo. Culiacán (2015-2030)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86516345920399"/>
          <c:y val="0.14660510028838988"/>
          <c:w val="0.82685497848550848"/>
          <c:h val="0.68529600466608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CRECIMIENTO_HOM_MUJ!$B$2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CRECIMIENTO_HOM_MUJ!$A$3:$A$18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CRECIMIENTO_HOM_MUJ!$B$3:$B$18</c:f>
              <c:numCache>
                <c:formatCode>#,##0</c:formatCode>
                <c:ptCount val="16"/>
                <c:pt idx="0">
                  <c:v>452214</c:v>
                </c:pt>
                <c:pt idx="1">
                  <c:v>457409</c:v>
                </c:pt>
                <c:pt idx="2">
                  <c:v>461713</c:v>
                </c:pt>
                <c:pt idx="3">
                  <c:v>465758</c:v>
                </c:pt>
                <c:pt idx="4">
                  <c:v>469565</c:v>
                </c:pt>
                <c:pt idx="5">
                  <c:v>473128</c:v>
                </c:pt>
                <c:pt idx="6">
                  <c:v>476465</c:v>
                </c:pt>
                <c:pt idx="7">
                  <c:v>479574</c:v>
                </c:pt>
                <c:pt idx="8">
                  <c:v>482449</c:v>
                </c:pt>
                <c:pt idx="9">
                  <c:v>485099</c:v>
                </c:pt>
                <c:pt idx="10">
                  <c:v>487537</c:v>
                </c:pt>
                <c:pt idx="11">
                  <c:v>489746</c:v>
                </c:pt>
                <c:pt idx="12">
                  <c:v>491735</c:v>
                </c:pt>
                <c:pt idx="13">
                  <c:v>493517</c:v>
                </c:pt>
                <c:pt idx="14">
                  <c:v>495063</c:v>
                </c:pt>
                <c:pt idx="15">
                  <c:v>496401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7-4FBC-AA7E-C91F4B14132D}"/>
            </c:ext>
          </c:extLst>
        </c:ser>
        <c:ser>
          <c:idx val="1"/>
          <c:order val="1"/>
          <c:tx>
            <c:strRef>
              <c:f>CRECIMIENTO_HOM_MUJ!$C$2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99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CRECIMIENTO_HOM_MUJ!$A$3:$A$18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CRECIMIENTO_HOM_MUJ!$C$3:$C$18</c:f>
              <c:numCache>
                <c:formatCode>#,##0</c:formatCode>
                <c:ptCount val="16"/>
                <c:pt idx="0">
                  <c:v>466905</c:v>
                </c:pt>
                <c:pt idx="1">
                  <c:v>472571</c:v>
                </c:pt>
                <c:pt idx="2">
                  <c:v>477193</c:v>
                </c:pt>
                <c:pt idx="3">
                  <c:v>481587</c:v>
                </c:pt>
                <c:pt idx="4">
                  <c:v>485775</c:v>
                </c:pt>
                <c:pt idx="5">
                  <c:v>489743</c:v>
                </c:pt>
                <c:pt idx="6">
                  <c:v>493514</c:v>
                </c:pt>
                <c:pt idx="7">
                  <c:v>497082</c:v>
                </c:pt>
                <c:pt idx="8">
                  <c:v>500445</c:v>
                </c:pt>
                <c:pt idx="9">
                  <c:v>503606</c:v>
                </c:pt>
                <c:pt idx="10">
                  <c:v>506567</c:v>
                </c:pt>
                <c:pt idx="11">
                  <c:v>509320</c:v>
                </c:pt>
                <c:pt idx="12">
                  <c:v>511860</c:v>
                </c:pt>
                <c:pt idx="13">
                  <c:v>514210</c:v>
                </c:pt>
                <c:pt idx="14">
                  <c:v>516351</c:v>
                </c:pt>
                <c:pt idx="15">
                  <c:v>518275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7-4FBC-AA7E-C91F4B141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40879023"/>
        <c:axId val="640883183"/>
      </c:barChart>
      <c:catAx>
        <c:axId val="6408790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Año</a:t>
                </a:r>
              </a:p>
            </c:rich>
          </c:tx>
          <c:layout>
            <c:manualLayout>
              <c:xMode val="edge"/>
              <c:yMode val="edge"/>
              <c:x val="0.51891559838907697"/>
              <c:y val="0.910302971387835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883183"/>
        <c:crosses val="autoZero"/>
        <c:auto val="1"/>
        <c:lblAlgn val="ctr"/>
        <c:lblOffset val="100"/>
        <c:noMultiLvlLbl val="0"/>
      </c:catAx>
      <c:valAx>
        <c:axId val="640883183"/>
        <c:scaling>
          <c:orientation val="minMax"/>
          <c:max val="520000"/>
          <c:min val="4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Número de Habitantes</a:t>
                </a:r>
              </a:p>
            </c:rich>
          </c:tx>
          <c:layout>
            <c:manualLayout>
              <c:xMode val="edge"/>
              <c:yMode val="edge"/>
              <c:x val="1.0509620513179442E-2"/>
              <c:y val="0.224691236512102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879023"/>
        <c:crosses val="autoZero"/>
        <c:crossBetween val="between"/>
      </c:valAx>
      <c:spPr>
        <a:noFill/>
        <a:ln w="28575"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13036413249464676"/>
          <c:y val="0.14512556300832766"/>
          <c:w val="0.11689910108139574"/>
          <c:h val="0.1555154564012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ysClr val="windowText" lastClr="000000"/>
                </a:solidFill>
              </a:rPr>
              <a:t>Nivel de escolaridad en  Sinaloa y Culiacán por sexo en 2015</a:t>
            </a:r>
          </a:p>
        </c:rich>
      </c:tx>
      <c:layout>
        <c:manualLayout>
          <c:xMode val="edge"/>
          <c:yMode val="edge"/>
          <c:x val="0.21154498909546199"/>
          <c:y val="3.0569596173705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11854553248249"/>
          <c:y val="0.14933253982787034"/>
          <c:w val="0.87801691594431663"/>
          <c:h val="0.744544549486173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ESCOLARIDAD!$C$1</c:f>
              <c:strCache>
                <c:ptCount val="1"/>
                <c:pt idx="0">
                  <c:v>Sin escolaridad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ESCOLARIDAD!$A$2:$A$5</c:f>
              <c:strCache>
                <c:ptCount val="4"/>
                <c:pt idx="0">
                  <c:v>Sinaloa Hombres</c:v>
                </c:pt>
                <c:pt idx="1">
                  <c:v>Sinaloa Mujeres</c:v>
                </c:pt>
                <c:pt idx="2">
                  <c:v>Culiacán Hombres</c:v>
                </c:pt>
                <c:pt idx="3">
                  <c:v>Culiacán Mujeres</c:v>
                </c:pt>
              </c:strCache>
            </c:strRef>
          </c:cat>
          <c:val>
            <c:numRef>
              <c:f>ESCOLARIDAD!$C$2:$C$5</c:f>
              <c:numCache>
                <c:formatCode>0%</c:formatCode>
                <c:ptCount val="4"/>
                <c:pt idx="0">
                  <c:v>5.0320040599273995E-2</c:v>
                </c:pt>
                <c:pt idx="1">
                  <c:v>4.3998307861244604E-2</c:v>
                </c:pt>
                <c:pt idx="2">
                  <c:v>3.9958532112404396E-2</c:v>
                </c:pt>
                <c:pt idx="3">
                  <c:v>3.7791616752571998E-2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E1-4FCD-B0A9-8EF417E1F1E0}"/>
            </c:ext>
          </c:extLst>
        </c:ser>
        <c:ser>
          <c:idx val="2"/>
          <c:order val="2"/>
          <c:tx>
            <c:strRef>
              <c:f>ESCOLARIDAD!$E$1</c:f>
              <c:strCache>
                <c:ptCount val="1"/>
                <c:pt idx="0">
                  <c:v>Primaria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ESCOLARIDAD!$A$2:$A$5</c:f>
              <c:strCache>
                <c:ptCount val="4"/>
                <c:pt idx="0">
                  <c:v>Sinaloa Hombres</c:v>
                </c:pt>
                <c:pt idx="1">
                  <c:v>Sinaloa Mujeres</c:v>
                </c:pt>
                <c:pt idx="2">
                  <c:v>Culiacán Hombres</c:v>
                </c:pt>
                <c:pt idx="3">
                  <c:v>Culiacán Mujeres</c:v>
                </c:pt>
              </c:strCache>
            </c:strRef>
          </c:cat>
          <c:val>
            <c:numRef>
              <c:f>ESCOLARIDAD!$E$2:$E$5</c:f>
              <c:numCache>
                <c:formatCode>0%</c:formatCode>
                <c:ptCount val="4"/>
                <c:pt idx="0">
                  <c:v>0.24568325572911853</c:v>
                </c:pt>
                <c:pt idx="1">
                  <c:v>0.25320966319238158</c:v>
                </c:pt>
                <c:pt idx="2">
                  <c:v>0.17984963164163645</c:v>
                </c:pt>
                <c:pt idx="3">
                  <c:v>0.20342036030966537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E1-4FCD-B0A9-8EF417E1F1E0}"/>
            </c:ext>
          </c:extLst>
        </c:ser>
        <c:ser>
          <c:idx val="3"/>
          <c:order val="3"/>
          <c:tx>
            <c:strRef>
              <c:f>ESCOLARIDAD!$F$1</c:f>
              <c:strCache>
                <c:ptCount val="1"/>
                <c:pt idx="0">
                  <c:v>Secundaria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ESCOLARIDAD!$A$2:$A$5</c:f>
              <c:strCache>
                <c:ptCount val="4"/>
                <c:pt idx="0">
                  <c:v>Sinaloa Hombres</c:v>
                </c:pt>
                <c:pt idx="1">
                  <c:v>Sinaloa Mujeres</c:v>
                </c:pt>
                <c:pt idx="2">
                  <c:v>Culiacán Hombres</c:v>
                </c:pt>
                <c:pt idx="3">
                  <c:v>Culiacán Mujeres</c:v>
                </c:pt>
              </c:strCache>
            </c:strRef>
          </c:cat>
          <c:val>
            <c:numRef>
              <c:f>ESCOLARIDAD!$F$2:$F$5</c:f>
              <c:numCache>
                <c:formatCode>0%</c:formatCode>
                <c:ptCount val="4"/>
                <c:pt idx="0">
                  <c:v>0.23072692168479381</c:v>
                </c:pt>
                <c:pt idx="1">
                  <c:v>0.23011556947669673</c:v>
                </c:pt>
                <c:pt idx="2">
                  <c:v>0.2079381384825775</c:v>
                </c:pt>
                <c:pt idx="3">
                  <c:v>0.20488805223358891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E1-4FCD-B0A9-8EF417E1F1E0}"/>
            </c:ext>
          </c:extLst>
        </c:ser>
        <c:ser>
          <c:idx val="4"/>
          <c:order val="4"/>
          <c:tx>
            <c:strRef>
              <c:f>ESCOLARIDAD!$G$1</c:f>
              <c:strCache>
                <c:ptCount val="1"/>
                <c:pt idx="0">
                  <c:v>Educación media superior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ESCOLARIDAD!$A$2:$A$5</c:f>
              <c:strCache>
                <c:ptCount val="4"/>
                <c:pt idx="0">
                  <c:v>Sinaloa Hombres</c:v>
                </c:pt>
                <c:pt idx="1">
                  <c:v>Sinaloa Mujeres</c:v>
                </c:pt>
                <c:pt idx="2">
                  <c:v>Culiacán Hombres</c:v>
                </c:pt>
                <c:pt idx="3">
                  <c:v>Culiacán Mujeres</c:v>
                </c:pt>
              </c:strCache>
            </c:strRef>
          </c:cat>
          <c:val>
            <c:numRef>
              <c:f>ESCOLARIDAD!$G$2:$G$5</c:f>
              <c:numCache>
                <c:formatCode>0%</c:formatCode>
                <c:ptCount val="4"/>
                <c:pt idx="0">
                  <c:v>0.237929134609841</c:v>
                </c:pt>
                <c:pt idx="1">
                  <c:v>0.24037821101330303</c:v>
                </c:pt>
                <c:pt idx="2">
                  <c:v>0.25175671332329197</c:v>
                </c:pt>
                <c:pt idx="3">
                  <c:v>0.24966425822095997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E1-4FCD-B0A9-8EF417E1F1E0}"/>
            </c:ext>
          </c:extLst>
        </c:ser>
        <c:ser>
          <c:idx val="5"/>
          <c:order val="5"/>
          <c:tx>
            <c:strRef>
              <c:f>ESCOLARIDAD!$H$1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ESCOLARIDAD!$A$2:$A$5</c:f>
              <c:strCache>
                <c:ptCount val="4"/>
                <c:pt idx="0">
                  <c:v>Sinaloa Hombres</c:v>
                </c:pt>
                <c:pt idx="1">
                  <c:v>Sinaloa Mujeres</c:v>
                </c:pt>
                <c:pt idx="2">
                  <c:v>Culiacán Hombres</c:v>
                </c:pt>
                <c:pt idx="3">
                  <c:v>Culiacán Mujeres</c:v>
                </c:pt>
              </c:strCache>
            </c:strRef>
          </c:cat>
          <c:val>
            <c:numRef>
              <c:f>ESCOLARIDAD!$H$2:$H$5</c:f>
              <c:numCache>
                <c:formatCode>0%</c:formatCode>
                <c:ptCount val="4"/>
                <c:pt idx="0">
                  <c:v>0.23170410160403002</c:v>
                </c:pt>
                <c:pt idx="1">
                  <c:v>0.22906338319742203</c:v>
                </c:pt>
                <c:pt idx="2">
                  <c:v>0.31722303799542401</c:v>
                </c:pt>
                <c:pt idx="3">
                  <c:v>0.30131193094306397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E1-4FCD-B0A9-8EF417E1F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2080144"/>
        <c:axId val="109207806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ESCOLARIDAD!$D$1</c15:sqref>
                        </c15:formulaRef>
                      </c:ext>
                    </c:extLst>
                    <c:strCache>
                      <c:ptCount val="1"/>
                      <c:pt idx="0">
                        <c:v>Preescolar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ESCOLARIDAD!$A$2:$A$5</c15:sqref>
                        </c15:formulaRef>
                      </c:ext>
                    </c:extLst>
                    <c:strCache>
                      <c:ptCount val="4"/>
                      <c:pt idx="0">
                        <c:v>Sinaloa Hombres</c:v>
                      </c:pt>
                      <c:pt idx="1">
                        <c:v>Sinaloa Mujeres</c:v>
                      </c:pt>
                      <c:pt idx="2">
                        <c:v>Culiacán Hombres</c:v>
                      </c:pt>
                      <c:pt idx="3">
                        <c:v>Culiacán Mujeres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ESCOLARIDAD!$D$2:$D$5</c15:sqref>
                        </c15:formulaRef>
                      </c:ext>
                    </c:extLst>
                    <c:numCache>
                      <c:formatCode>0%</c:formatCode>
                      <c:ptCount val="4"/>
                      <c:pt idx="0">
                        <c:v>2.1736110389198823E-3</c:v>
                      </c:pt>
                      <c:pt idx="1">
                        <c:v>1.6822379435113531E-3</c:v>
                      </c:pt>
                      <c:pt idx="2">
                        <c:v>2.0261285504515215E-3</c:v>
                      </c:pt>
                      <c:pt idx="3">
                        <c:v>1.6591300009571636E-3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6E1-4FCD-B0A9-8EF417E1F1E0}"/>
                  </c:ext>
                </c:extLst>
              </c15:ser>
            </c15:filteredBarSeries>
          </c:ext>
        </c:extLst>
      </c:barChart>
      <c:catAx>
        <c:axId val="109208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285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2078064"/>
        <c:crosses val="autoZero"/>
        <c:auto val="1"/>
        <c:lblAlgn val="ctr"/>
        <c:lblOffset val="100"/>
        <c:noMultiLvlLbl val="0"/>
      </c:catAx>
      <c:valAx>
        <c:axId val="109207806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Porcentaje de población</a:t>
                </a:r>
              </a:p>
            </c:rich>
          </c:tx>
          <c:layout>
            <c:manualLayout>
              <c:xMode val="edge"/>
              <c:yMode val="edge"/>
              <c:x val="9.5237168524784782E-3"/>
              <c:y val="0.225944881889763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2080144"/>
        <c:crosses val="autoZero"/>
        <c:crossBetween val="between"/>
      </c:valAx>
      <c:spPr>
        <a:noFill/>
        <a:ln w="28575">
          <a:solidFill>
            <a:sysClr val="windowText" lastClr="000000"/>
          </a:solidFill>
        </a:ln>
        <a:effectLst/>
      </c:spPr>
    </c:plotArea>
    <c:legend>
      <c:legendPos val="t"/>
      <c:layout>
        <c:manualLayout>
          <c:xMode val="edge"/>
          <c:yMode val="edge"/>
          <c:x val="0.14898544920485896"/>
          <c:y val="0.15503875968992248"/>
          <c:w val="0.75792282722964888"/>
          <c:h val="6.54074345357993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</a:rPr>
              <a:t>Condición de afiliación a servicios de salud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770605314700757"/>
          <c:y val="0.14503783886406985"/>
          <c:w val="0.49531356856145647"/>
          <c:h val="0.56816737722518484"/>
        </c:manualLayout>
      </c:layout>
      <c:pieChart>
        <c:varyColors val="1"/>
        <c:ser>
          <c:idx val="0"/>
          <c:order val="0"/>
          <c:tx>
            <c:v>Afiliación</c:v>
          </c:tx>
          <c:dPt>
            <c:idx val="0"/>
            <c:bubble3D val="0"/>
            <c:spPr>
              <a:solidFill>
                <a:srgbClr val="99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ED5-4C33-B6D8-323118108500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ED5-4C33-B6D8-323118108500}"/>
              </c:ext>
            </c:extLst>
          </c:dPt>
          <c:dPt>
            <c:idx val="2"/>
            <c:bubble3D val="0"/>
            <c:spPr>
              <a:solidFill>
                <a:srgbClr val="306A5C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ED5-4C33-B6D8-3231181085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ED5-4C33-B6D8-323118108500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ED5-4C33-B6D8-323118108500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SALUD!$A$3:$A$7</c:f>
              <c:strCache>
                <c:ptCount val="5"/>
                <c:pt idx="0">
                  <c:v>IMSS</c:v>
                </c:pt>
                <c:pt idx="1">
                  <c:v>ISSSTE e ISSSTE estatal</c:v>
                </c:pt>
                <c:pt idx="2">
                  <c:v>Seguro Popular o para una Nueva Generación3</c:v>
                </c:pt>
                <c:pt idx="3">
                  <c:v>Institución privada</c:v>
                </c:pt>
                <c:pt idx="4">
                  <c:v>No Afiliada</c:v>
                </c:pt>
              </c:strCache>
            </c:strRef>
          </c:cat>
          <c:val>
            <c:numRef>
              <c:f>SALUD!$B$3:$B$7</c:f>
              <c:numCache>
                <c:formatCode>General</c:formatCode>
                <c:ptCount val="5"/>
                <c:pt idx="0">
                  <c:v>442865.00065967964</c:v>
                </c:pt>
                <c:pt idx="1">
                  <c:v>100622.00362895992</c:v>
                </c:pt>
                <c:pt idx="2">
                  <c:v>199084.99896431982</c:v>
                </c:pt>
                <c:pt idx="3">
                  <c:v>21582.000250199981</c:v>
                </c:pt>
                <c:pt idx="4">
                  <c:v>157331.99720429999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D5-4C33-B6D8-32311810850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6138011499690656E-2"/>
          <c:y val="0.68476104369467494"/>
          <c:w val="0.93522400144816398"/>
          <c:h val="0.2857180604506943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</a:rPr>
              <a:t>Condición de uso de servicios de salud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770605314700757"/>
          <c:y val="0.14503783886406985"/>
          <c:w val="0.49531356856145647"/>
          <c:h val="0.56816737722518484"/>
        </c:manualLayout>
      </c:layout>
      <c:pieChart>
        <c:varyColors val="1"/>
        <c:ser>
          <c:idx val="0"/>
          <c:order val="0"/>
          <c:tx>
            <c:v>Usuarios</c:v>
          </c:tx>
          <c:dPt>
            <c:idx val="0"/>
            <c:bubble3D val="0"/>
            <c:spPr>
              <a:solidFill>
                <a:srgbClr val="99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C2F-4D48-AAFE-89E0ED6CFEA4}"/>
              </c:ext>
            </c:extLst>
          </c:dPt>
          <c:dPt>
            <c:idx val="1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C2F-4D48-AAFE-89E0ED6CFEA4}"/>
              </c:ext>
            </c:extLst>
          </c:dPt>
          <c:dPt>
            <c:idx val="2"/>
            <c:bubble3D val="0"/>
            <c:spPr>
              <a:solidFill>
                <a:srgbClr val="306A5C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C2F-4D48-AAFE-89E0ED6CFEA4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C2F-4D48-AAFE-89E0ED6CFEA4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C2F-4D48-AAFE-89E0ED6CFEA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SALUD!$Q$3:$Q$7</c:f>
              <c:strCache>
                <c:ptCount val="5"/>
                <c:pt idx="0">
                  <c:v>IMSS</c:v>
                </c:pt>
                <c:pt idx="1">
                  <c:v>ISSSTE e ISSSTE estatal</c:v>
                </c:pt>
                <c:pt idx="2">
                  <c:v>SSA</c:v>
                </c:pt>
                <c:pt idx="3">
                  <c:v>Servicio Privado</c:v>
                </c:pt>
                <c:pt idx="4">
                  <c:v>Consultorio de farmacia</c:v>
                </c:pt>
              </c:strCache>
            </c:strRef>
          </c:cat>
          <c:val>
            <c:numRef>
              <c:f>SALUD!$R$3:$R$7</c:f>
              <c:numCache>
                <c:formatCode>##,##0.00</c:formatCode>
                <c:ptCount val="5"/>
                <c:pt idx="0">
                  <c:v>42.454999000000001</c:v>
                </c:pt>
                <c:pt idx="1">
                  <c:v>9.590014</c:v>
                </c:pt>
                <c:pt idx="2">
                  <c:v>19.073125000000001</c:v>
                </c:pt>
                <c:pt idx="3">
                  <c:v>12.992822</c:v>
                </c:pt>
                <c:pt idx="4">
                  <c:v>15.220587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2F-4D48-AAFE-89E0ED6CFEA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6138011499690656E-2"/>
          <c:y val="0.7190349962497864"/>
          <c:w val="0.93522400144816398"/>
          <c:h val="0.2514440865266545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ysClr val="windowText" lastClr="000000"/>
                </a:solidFill>
              </a:rPr>
              <a:t>División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777825941624404"/>
          <c:y val="0.13376614078059929"/>
          <c:w val="0.54510523643009667"/>
          <c:h val="0.50850705229204063"/>
        </c:manualLayout>
      </c:layout>
      <c:pieChart>
        <c:varyColors val="1"/>
        <c:ser>
          <c:idx val="0"/>
          <c:order val="0"/>
          <c:tx>
            <c:v>1</c:v>
          </c:tx>
          <c:dPt>
            <c:idx val="0"/>
            <c:bubble3D val="0"/>
            <c:spPr>
              <a:solidFill>
                <a:srgbClr val="306A5C"/>
              </a:solidFill>
              <a:ln>
                <a:solidFill>
                  <a:srgbClr val="306A5C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574-487D-95DD-42D7B0A58B07}"/>
              </c:ext>
            </c:extLst>
          </c:dPt>
          <c:dPt>
            <c:idx val="1"/>
            <c:bubble3D val="0"/>
            <c:spPr>
              <a:solidFill>
                <a:srgbClr val="FFCC00"/>
              </a:solidFill>
              <a:ln>
                <a:solidFill>
                  <a:srgbClr val="FFC000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74-487D-95DD-42D7B0A58B07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74-487D-95DD-42D7B0A58B07}"/>
              </c:ext>
            </c:extLst>
          </c:dPt>
          <c:dPt>
            <c:idx val="3"/>
            <c:bubble3D val="0"/>
            <c:spPr>
              <a:solidFill>
                <a:srgbClr val="990000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74-487D-95DD-42D7B0A58B07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574-487D-95DD-42D7B0A58B07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POBL_ECON!$A$11:$A$15</c:f>
              <c:strCache>
                <c:ptCount val="5"/>
                <c:pt idx="0">
                  <c:v>Funcionarios, profesionistas, técnicos y administrativos</c:v>
                </c:pt>
                <c:pt idx="1">
                  <c:v>Trabajadores agropecuarios</c:v>
                </c:pt>
                <c:pt idx="2">
                  <c:v>Trabajadores en la industria</c:v>
                </c:pt>
                <c:pt idx="3">
                  <c:v>Comerciantes y trabajadores en servicios diversos</c:v>
                </c:pt>
                <c:pt idx="4">
                  <c:v>No especificado</c:v>
                </c:pt>
              </c:strCache>
            </c:strRef>
          </c:cat>
          <c:val>
            <c:numRef>
              <c:f>POBL_ECON!$B$11:$B$15</c:f>
              <c:numCache>
                <c:formatCode>##,##0.00</c:formatCode>
                <c:ptCount val="5"/>
                <c:pt idx="0">
                  <c:v>35.919283613393702</c:v>
                </c:pt>
                <c:pt idx="1">
                  <c:v>7.6920345958582201</c:v>
                </c:pt>
                <c:pt idx="2">
                  <c:v>15.1623148747443</c:v>
                </c:pt>
                <c:pt idx="3">
                  <c:v>40.503753710698</c:v>
                </c:pt>
                <c:pt idx="4">
                  <c:v>0.72261320530571005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74-487D-95DD-42D7B0A58B07}"/>
            </c:ext>
          </c:extLst>
        </c:ser>
        <c:ser>
          <c:idx val="1"/>
          <c:order val="1"/>
          <c:tx>
            <c:strRef>
              <c:f>'U15'!#REF!</c:f>
              <c:strCache>
                <c:ptCount val="1"/>
                <c:pt idx="0">
                  <c:v>#REF!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F574-487D-95DD-42D7B0A58B07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POBL_ECON!$A$11:$A$15</c:f>
              <c:strCache>
                <c:ptCount val="5"/>
                <c:pt idx="0">
                  <c:v>Funcionarios, profesionistas, técnicos y administrativos</c:v>
                </c:pt>
                <c:pt idx="1">
                  <c:v>Trabajadores agropecuarios</c:v>
                </c:pt>
                <c:pt idx="2">
                  <c:v>Trabajadores en la industria</c:v>
                </c:pt>
                <c:pt idx="3">
                  <c:v>Comerciantes y trabajadores en servicios diversos</c:v>
                </c:pt>
                <c:pt idx="4">
                  <c:v>No especificado</c:v>
                </c:pt>
              </c:strCache>
            </c:strRef>
          </c:cat>
          <c:val>
            <c:numRef>
              <c:f>'U15'!#REF!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574-487D-95DD-42D7B0A58B0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2983725040376299E-2"/>
          <c:y val="0.68417437003258086"/>
          <c:w val="0.86841503440881462"/>
          <c:h val="0.3094607826984419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ysClr val="windowText" lastClr="000000"/>
                </a:solidFill>
              </a:rPr>
              <a:t>Ingreso por trabajo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777825941624404"/>
          <c:y val="0.13376614078059929"/>
          <c:w val="0.54510523643009667"/>
          <c:h val="0.50850705229204063"/>
        </c:manualLayout>
      </c:layout>
      <c:pieChart>
        <c:varyColors val="1"/>
        <c:ser>
          <c:idx val="0"/>
          <c:order val="0"/>
          <c:tx>
            <c:v>1</c:v>
          </c:tx>
          <c:dPt>
            <c:idx val="0"/>
            <c:bubble3D val="0"/>
            <c:spPr>
              <a:solidFill>
                <a:srgbClr val="00206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63-4987-83E4-969B6A1207A9}"/>
              </c:ext>
            </c:extLst>
          </c:dPt>
          <c:dPt>
            <c:idx val="1"/>
            <c:bubble3D val="0"/>
            <c:spPr>
              <a:solidFill>
                <a:srgbClr val="306A5C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63-4987-83E4-969B6A1207A9}"/>
              </c:ext>
            </c:extLst>
          </c:dPt>
          <c:dPt>
            <c:idx val="2"/>
            <c:bubble3D val="0"/>
            <c:spPr>
              <a:solidFill>
                <a:srgbClr val="99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63-4987-83E4-969B6A1207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B63-4987-83E4-969B6A1207A9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POBL_ECON!$R$6:$R$9</c:f>
              <c:strCache>
                <c:ptCount val="4"/>
                <c:pt idx="0">
                  <c:v>Hasta 1 s.m.</c:v>
                </c:pt>
                <c:pt idx="1">
                  <c:v>Más de 1 a 2 s.m.</c:v>
                </c:pt>
                <c:pt idx="2">
                  <c:v>Más de 2 s.m.</c:v>
                </c:pt>
                <c:pt idx="3">
                  <c:v>No especificado</c:v>
                </c:pt>
              </c:strCache>
            </c:strRef>
          </c:cat>
          <c:val>
            <c:numRef>
              <c:f>POBL_ECON!$S$6:$S$9</c:f>
              <c:numCache>
                <c:formatCode>##,##0.00</c:formatCode>
                <c:ptCount val="4"/>
                <c:pt idx="0">
                  <c:v>3.5655472443202698</c:v>
                </c:pt>
                <c:pt idx="1">
                  <c:v>18.026823533267201</c:v>
                </c:pt>
                <c:pt idx="2">
                  <c:v>70.171859595653402</c:v>
                </c:pt>
                <c:pt idx="3">
                  <c:v>8.2357696267590796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63-4987-83E4-969B6A1207A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349368782109283"/>
          <c:y val="0.68168027249905117"/>
          <c:w val="0.46705515121335206"/>
          <c:h val="0.3094607826984419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0</xdr:row>
      <xdr:rowOff>0</xdr:rowOff>
    </xdr:from>
    <xdr:to>
      <xdr:col>34</xdr:col>
      <xdr:colOff>130907</xdr:colOff>
      <xdr:row>24</xdr:row>
      <xdr:rowOff>48846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FA90B5-BCD4-48F9-9B09-C1E945DB8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0</xdr:row>
      <xdr:rowOff>0</xdr:rowOff>
    </xdr:from>
    <xdr:to>
      <xdr:col>24</xdr:col>
      <xdr:colOff>130907</xdr:colOff>
      <xdr:row>24</xdr:row>
      <xdr:rowOff>48846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1724647-5D54-4A42-8C65-81612960C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12</xdr:col>
      <xdr:colOff>508836</xdr:colOff>
      <xdr:row>17</xdr:row>
      <xdr:rowOff>123825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7AEEC1C-3283-4A50-9C8D-741E67F9DDCE}"/>
            </a:ext>
          </a:extLst>
        </xdr:cNvPr>
        <xdr:cNvGrpSpPr/>
      </xdr:nvGrpSpPr>
      <xdr:grpSpPr>
        <a:xfrm>
          <a:off x="3705726" y="0"/>
          <a:ext cx="6701089" cy="3268078"/>
          <a:chOff x="6775347" y="892686"/>
          <a:chExt cx="5672496" cy="3446309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67BDAAD6-A8D1-435C-AA73-4268DABD2317}"/>
              </a:ext>
            </a:extLst>
          </xdr:cNvPr>
          <xdr:cNvGraphicFramePr>
            <a:graphicFrameLocks/>
          </xdr:cNvGraphicFramePr>
        </xdr:nvGraphicFramePr>
        <xdr:xfrm>
          <a:off x="6775347" y="892686"/>
          <a:ext cx="5672496" cy="344630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A0411DEF-834C-4450-BE2F-EF7499614C47}"/>
              </a:ext>
            </a:extLst>
          </xdr:cNvPr>
          <xdr:cNvCxnSpPr/>
        </xdr:nvCxnSpPr>
        <xdr:spPr>
          <a:xfrm>
            <a:off x="10567237" y="1371700"/>
            <a:ext cx="0" cy="2360659"/>
          </a:xfrm>
          <a:prstGeom prst="line">
            <a:avLst/>
          </a:prstGeom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104773</xdr:colOff>
      <xdr:row>0</xdr:row>
      <xdr:rowOff>142875</xdr:rowOff>
    </xdr:from>
    <xdr:to>
      <xdr:col>20</xdr:col>
      <xdr:colOff>381000</xdr:colOff>
      <xdr:row>16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C2A071-C5BD-408A-87DD-99638231D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0</xdr:row>
      <xdr:rowOff>0</xdr:rowOff>
    </xdr:from>
    <xdr:to>
      <xdr:col>20</xdr:col>
      <xdr:colOff>219076</xdr:colOff>
      <xdr:row>16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3320896-1177-4B83-9FD8-3AB579FE44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9</xdr:col>
      <xdr:colOff>2</xdr:colOff>
      <xdr:row>21</xdr:row>
      <xdr:rowOff>113306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92F7D4-5C47-4A93-9FEF-76AB732C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16</xdr:col>
      <xdr:colOff>3</xdr:colOff>
      <xdr:row>21</xdr:row>
      <xdr:rowOff>115617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A8B4946-35D0-4570-83F2-59EAAFE50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8</xdr:col>
      <xdr:colOff>746509</xdr:colOff>
      <xdr:row>20</xdr:row>
      <xdr:rowOff>84501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3E9CC7-B4DC-4866-A538-B39DCE8CF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15</xdr:col>
      <xdr:colOff>746509</xdr:colOff>
      <xdr:row>20</xdr:row>
      <xdr:rowOff>84501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1652268-4505-49AE-94CC-682B1DC54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D8DE3-094C-41EC-AB82-46AF6F93F814}">
  <dimension ref="A1:N22"/>
  <sheetViews>
    <sheetView tabSelected="1" zoomScale="66" zoomScaleNormal="66" workbookViewId="0">
      <selection activeCell="T32" sqref="T32"/>
    </sheetView>
  </sheetViews>
  <sheetFormatPr baseColWidth="10" defaultColWidth="11.44140625" defaultRowHeight="14.4" x14ac:dyDescent="0.3"/>
  <cols>
    <col min="1" max="1" width="7.33203125" customWidth="1"/>
    <col min="2" max="2" width="15.109375" bestFit="1" customWidth="1"/>
    <col min="3" max="3" width="13.44140625" bestFit="1" customWidth="1"/>
    <col min="4" max="4" width="14.6640625" bestFit="1" customWidth="1"/>
    <col min="5" max="6" width="13.44140625" bestFit="1" customWidth="1"/>
    <col min="7" max="7" width="12.88671875" bestFit="1" customWidth="1"/>
    <col min="8" max="8" width="11.5546875" bestFit="1" customWidth="1"/>
    <col min="9" max="9" width="12" bestFit="1" customWidth="1"/>
    <col min="10" max="10" width="13.109375" bestFit="1" customWidth="1"/>
    <col min="11" max="12" width="12" bestFit="1" customWidth="1"/>
    <col min="13" max="13" width="12.5546875" bestFit="1" customWidth="1"/>
    <col min="14" max="14" width="11.5546875" bestFit="1" customWidth="1"/>
  </cols>
  <sheetData>
    <row r="1" spans="1:14" ht="15" thickBot="1" x14ac:dyDescent="0.35">
      <c r="B1" s="53"/>
      <c r="C1" s="118" t="s">
        <v>15</v>
      </c>
      <c r="D1" s="119"/>
      <c r="E1" s="119"/>
      <c r="F1" s="119"/>
      <c r="G1" s="119"/>
      <c r="H1" s="120"/>
      <c r="I1" s="118" t="s">
        <v>35</v>
      </c>
      <c r="J1" s="119"/>
      <c r="K1" s="119"/>
      <c r="L1" s="119"/>
      <c r="M1" s="119"/>
      <c r="N1" s="120"/>
    </row>
    <row r="2" spans="1:14" ht="15" thickBot="1" x14ac:dyDescent="0.35">
      <c r="B2" s="53" t="s">
        <v>181</v>
      </c>
      <c r="C2" s="53" t="s">
        <v>12</v>
      </c>
      <c r="D2" s="54" t="s">
        <v>12</v>
      </c>
      <c r="E2" s="54" t="s">
        <v>11</v>
      </c>
      <c r="F2" s="54" t="s">
        <v>10</v>
      </c>
      <c r="G2" s="53" t="s">
        <v>182</v>
      </c>
      <c r="H2" s="55" t="s">
        <v>183</v>
      </c>
      <c r="I2" s="54" t="s">
        <v>12</v>
      </c>
      <c r="J2" s="54" t="s">
        <v>12</v>
      </c>
      <c r="K2" s="54" t="s">
        <v>11</v>
      </c>
      <c r="L2" s="55" t="s">
        <v>10</v>
      </c>
      <c r="M2" s="54" t="s">
        <v>182</v>
      </c>
      <c r="N2" s="55" t="s">
        <v>183</v>
      </c>
    </row>
    <row r="3" spans="1:14" x14ac:dyDescent="0.3">
      <c r="A3" s="102" t="s">
        <v>184</v>
      </c>
      <c r="B3" t="s">
        <v>185</v>
      </c>
      <c r="C3" s="56">
        <v>130506</v>
      </c>
      <c r="D3">
        <f>C3*-1</f>
        <v>-130506</v>
      </c>
      <c r="E3">
        <v>123993</v>
      </c>
      <c r="F3">
        <v>254499</v>
      </c>
      <c r="G3" s="57">
        <f t="shared" ref="G3:G19" si="0">(C3/$F$20)*-1</f>
        <v>-4.3995912782197208E-2</v>
      </c>
      <c r="H3" s="58">
        <f t="shared" ref="H3:H19" si="1">(E3/$F$20)</f>
        <v>4.1800263693646103E-2</v>
      </c>
      <c r="I3">
        <v>40230</v>
      </c>
      <c r="J3">
        <f>I3*-1</f>
        <v>-40230</v>
      </c>
      <c r="K3">
        <v>38051</v>
      </c>
      <c r="L3" s="59">
        <v>78281</v>
      </c>
      <c r="M3" s="60">
        <f t="shared" ref="M3:M19" si="2">(I3/$L$20)*-1</f>
        <v>-4.4440025848784613E-2</v>
      </c>
      <c r="N3" s="58">
        <f t="shared" ref="N3:N19" si="3">(K3/$L$20)</f>
        <v>4.2032995863089812E-2</v>
      </c>
    </row>
    <row r="4" spans="1:14" x14ac:dyDescent="0.3">
      <c r="A4" s="103" t="s">
        <v>186</v>
      </c>
      <c r="B4" t="s">
        <v>187</v>
      </c>
      <c r="C4" s="56">
        <v>137219</v>
      </c>
      <c r="D4">
        <f t="shared" ref="D4:D20" si="4">C4*-1</f>
        <v>-137219</v>
      </c>
      <c r="E4">
        <v>131933</v>
      </c>
      <c r="F4">
        <v>269152</v>
      </c>
      <c r="G4" s="57">
        <f t="shared" si="0"/>
        <v>-4.6258985457069551E-2</v>
      </c>
      <c r="H4" s="58">
        <f t="shared" si="1"/>
        <v>4.4476980070599234E-2</v>
      </c>
      <c r="I4">
        <v>41986</v>
      </c>
      <c r="J4">
        <f t="shared" ref="J4:J20" si="5">I4*-1</f>
        <v>-41986</v>
      </c>
      <c r="K4">
        <v>41113</v>
      </c>
      <c r="L4" s="59">
        <v>83099</v>
      </c>
      <c r="M4" s="60">
        <f t="shared" si="2"/>
        <v>-4.6379789343451917E-2</v>
      </c>
      <c r="N4" s="58">
        <f t="shared" si="3"/>
        <v>4.5415430840693057E-2</v>
      </c>
    </row>
    <row r="5" spans="1:14" x14ac:dyDescent="0.3">
      <c r="A5" s="103" t="s">
        <v>188</v>
      </c>
      <c r="B5" t="s">
        <v>189</v>
      </c>
      <c r="C5" s="56">
        <v>137827</v>
      </c>
      <c r="D5">
        <f t="shared" si="4"/>
        <v>-137827</v>
      </c>
      <c r="E5">
        <v>134685</v>
      </c>
      <c r="F5">
        <v>272512</v>
      </c>
      <c r="G5" s="57">
        <f t="shared" si="0"/>
        <v>-4.6463953159486114E-2</v>
      </c>
      <c r="H5" s="58">
        <f t="shared" si="1"/>
        <v>4.5404728618379464E-2</v>
      </c>
      <c r="I5">
        <v>41219</v>
      </c>
      <c r="J5">
        <f t="shared" si="5"/>
        <v>-41219</v>
      </c>
      <c r="K5">
        <v>40232</v>
      </c>
      <c r="L5" s="59">
        <v>81451</v>
      </c>
      <c r="M5" s="60">
        <f t="shared" si="2"/>
        <v>-4.5532523625678667E-2</v>
      </c>
      <c r="N5" s="58">
        <f t="shared" si="3"/>
        <v>4.444223514661453E-2</v>
      </c>
    </row>
    <row r="6" spans="1:14" x14ac:dyDescent="0.3">
      <c r="A6" s="104" t="s">
        <v>190</v>
      </c>
      <c r="B6" t="s">
        <v>191</v>
      </c>
      <c r="C6" s="56">
        <v>142739</v>
      </c>
      <c r="D6">
        <f t="shared" si="4"/>
        <v>-142739</v>
      </c>
      <c r="E6">
        <v>136631</v>
      </c>
      <c r="F6">
        <v>279370</v>
      </c>
      <c r="G6" s="57">
        <f t="shared" si="0"/>
        <v>-4.8119876439535705E-2</v>
      </c>
      <c r="H6" s="58">
        <f t="shared" si="1"/>
        <v>4.606076011328511E-2</v>
      </c>
      <c r="I6">
        <v>44486</v>
      </c>
      <c r="J6">
        <f t="shared" si="5"/>
        <v>-44486</v>
      </c>
      <c r="K6">
        <v>42282</v>
      </c>
      <c r="L6" s="59">
        <v>86768</v>
      </c>
      <c r="M6" s="60">
        <f t="shared" si="2"/>
        <v>-4.9141411630848425E-2</v>
      </c>
      <c r="N6" s="58">
        <f t="shared" si="3"/>
        <v>4.6706765422279667E-2</v>
      </c>
    </row>
    <row r="7" spans="1:14" x14ac:dyDescent="0.3">
      <c r="A7" s="104" t="s">
        <v>192</v>
      </c>
      <c r="B7" t="s">
        <v>193</v>
      </c>
      <c r="C7" s="56">
        <v>130418</v>
      </c>
      <c r="D7">
        <f t="shared" si="4"/>
        <v>-130418</v>
      </c>
      <c r="E7">
        <v>133513</v>
      </c>
      <c r="F7">
        <v>263931</v>
      </c>
      <c r="G7" s="57">
        <f t="shared" si="0"/>
        <v>-4.3966246404215863E-2</v>
      </c>
      <c r="H7" s="58">
        <f t="shared" si="1"/>
        <v>4.5009626402537015E-2</v>
      </c>
      <c r="I7">
        <v>42386</v>
      </c>
      <c r="J7">
        <f t="shared" si="5"/>
        <v>-42386</v>
      </c>
      <c r="K7">
        <v>44623</v>
      </c>
      <c r="L7" s="59">
        <v>87009</v>
      </c>
      <c r="M7" s="60">
        <f t="shared" si="2"/>
        <v>-4.6821648909435361E-2</v>
      </c>
      <c r="N7" s="58">
        <f t="shared" si="3"/>
        <v>4.9292748532197755E-2</v>
      </c>
    </row>
    <row r="8" spans="1:14" x14ac:dyDescent="0.3">
      <c r="A8" s="104" t="s">
        <v>194</v>
      </c>
      <c r="B8" t="s">
        <v>195</v>
      </c>
      <c r="C8" s="56">
        <v>106293</v>
      </c>
      <c r="D8">
        <f t="shared" si="4"/>
        <v>-106293</v>
      </c>
      <c r="E8">
        <v>108974</v>
      </c>
      <c r="F8">
        <v>215267</v>
      </c>
      <c r="G8" s="57">
        <f t="shared" si="0"/>
        <v>-3.5833276304216573E-2</v>
      </c>
      <c r="H8" s="58">
        <f t="shared" si="1"/>
        <v>3.6737089478852764E-2</v>
      </c>
      <c r="I8">
        <v>35171</v>
      </c>
      <c r="J8">
        <f t="shared" si="5"/>
        <v>-35171</v>
      </c>
      <c r="K8">
        <v>35752</v>
      </c>
      <c r="L8" s="59">
        <v>70923</v>
      </c>
      <c r="M8" s="60">
        <f t="shared" si="2"/>
        <v>-3.8851606988009033E-2</v>
      </c>
      <c r="N8" s="58">
        <f t="shared" si="3"/>
        <v>3.9493408007599984E-2</v>
      </c>
    </row>
    <row r="9" spans="1:14" x14ac:dyDescent="0.3">
      <c r="A9" s="104" t="s">
        <v>196</v>
      </c>
      <c r="B9" t="s">
        <v>197</v>
      </c>
      <c r="C9" s="56">
        <v>100257</v>
      </c>
      <c r="D9">
        <f t="shared" si="4"/>
        <v>-100257</v>
      </c>
      <c r="E9">
        <v>109441</v>
      </c>
      <c r="F9">
        <v>209698</v>
      </c>
      <c r="G9" s="57">
        <f t="shared" si="0"/>
        <v>-3.3798432469041614E-2</v>
      </c>
      <c r="H9" s="58">
        <f t="shared" si="1"/>
        <v>3.6894523552912853E-2</v>
      </c>
      <c r="I9">
        <v>32281</v>
      </c>
      <c r="J9">
        <f t="shared" si="5"/>
        <v>-32281</v>
      </c>
      <c r="K9">
        <v>36714</v>
      </c>
      <c r="L9" s="59">
        <v>68995</v>
      </c>
      <c r="M9" s="60">
        <f t="shared" si="2"/>
        <v>-3.5659171623778671E-2</v>
      </c>
      <c r="N9" s="58">
        <f t="shared" si="3"/>
        <v>4.0556080263790158E-2</v>
      </c>
    </row>
    <row r="10" spans="1:14" x14ac:dyDescent="0.3">
      <c r="A10" s="104" t="s">
        <v>198</v>
      </c>
      <c r="B10" t="s">
        <v>199</v>
      </c>
      <c r="C10" s="56">
        <v>101631</v>
      </c>
      <c r="D10">
        <f t="shared" si="4"/>
        <v>-101631</v>
      </c>
      <c r="E10">
        <v>108164</v>
      </c>
      <c r="F10">
        <v>209795</v>
      </c>
      <c r="G10" s="57">
        <f t="shared" si="0"/>
        <v>-3.4261632507068519E-2</v>
      </c>
      <c r="H10" s="58">
        <f t="shared" si="1"/>
        <v>3.6464023954251745E-2</v>
      </c>
      <c r="I10">
        <v>31437</v>
      </c>
      <c r="J10">
        <f t="shared" si="5"/>
        <v>-31437</v>
      </c>
      <c r="K10">
        <v>34297</v>
      </c>
      <c r="L10" s="59">
        <v>65734</v>
      </c>
      <c r="M10" s="60">
        <f t="shared" si="2"/>
        <v>-3.4726847939553614E-2</v>
      </c>
      <c r="N10" s="58">
        <f t="shared" si="3"/>
        <v>3.7886143836335213E-2</v>
      </c>
    </row>
    <row r="11" spans="1:14" x14ac:dyDescent="0.3">
      <c r="A11" s="104" t="s">
        <v>200</v>
      </c>
      <c r="B11" t="s">
        <v>201</v>
      </c>
      <c r="C11" s="56">
        <v>101412</v>
      </c>
      <c r="D11">
        <f t="shared" si="4"/>
        <v>-101412</v>
      </c>
      <c r="E11">
        <v>104386</v>
      </c>
      <c r="F11">
        <v>205798</v>
      </c>
      <c r="G11" s="57">
        <f t="shared" si="0"/>
        <v>-3.4187803680046765E-2</v>
      </c>
      <c r="H11" s="58">
        <f t="shared" si="1"/>
        <v>3.5190392408643571E-2</v>
      </c>
      <c r="I11">
        <v>30577</v>
      </c>
      <c r="J11">
        <f t="shared" si="5"/>
        <v>-30577</v>
      </c>
      <c r="K11">
        <v>33663</v>
      </c>
      <c r="L11" s="59">
        <v>64240</v>
      </c>
      <c r="M11" s="60">
        <f t="shared" si="2"/>
        <v>-3.377684987268921E-2</v>
      </c>
      <c r="N11" s="58">
        <f t="shared" si="3"/>
        <v>3.718579642425146E-2</v>
      </c>
    </row>
    <row r="12" spans="1:14" x14ac:dyDescent="0.3">
      <c r="A12" s="104" t="s">
        <v>202</v>
      </c>
      <c r="B12" t="s">
        <v>203</v>
      </c>
      <c r="C12" s="56">
        <v>84061</v>
      </c>
      <c r="D12">
        <f t="shared" si="4"/>
        <v>-84061</v>
      </c>
      <c r="E12">
        <v>89500</v>
      </c>
      <c r="F12">
        <v>173561</v>
      </c>
      <c r="G12" s="57">
        <f t="shared" si="0"/>
        <v>-2.8338470448747793E-2</v>
      </c>
      <c r="H12" s="58">
        <f t="shared" si="1"/>
        <v>3.0172054878753851E-2</v>
      </c>
      <c r="I12">
        <v>24652</v>
      </c>
      <c r="J12">
        <f t="shared" si="5"/>
        <v>-24652</v>
      </c>
      <c r="K12">
        <v>26783</v>
      </c>
      <c r="L12" s="59">
        <v>51435</v>
      </c>
      <c r="M12" s="60">
        <f t="shared" si="2"/>
        <v>-2.7231805051559487E-2</v>
      </c>
      <c r="N12" s="58">
        <f t="shared" si="3"/>
        <v>2.9585811889336271E-2</v>
      </c>
    </row>
    <row r="13" spans="1:14" x14ac:dyDescent="0.3">
      <c r="A13" s="104" t="s">
        <v>204</v>
      </c>
      <c r="B13" t="s">
        <v>205</v>
      </c>
      <c r="C13" s="56">
        <v>74326</v>
      </c>
      <c r="D13">
        <f t="shared" si="4"/>
        <v>-74326</v>
      </c>
      <c r="E13">
        <v>83335</v>
      </c>
      <c r="F13">
        <v>157661</v>
      </c>
      <c r="G13" s="57">
        <f t="shared" si="0"/>
        <v>-2.5056627384561551E-2</v>
      </c>
      <c r="H13" s="58">
        <f t="shared" si="1"/>
        <v>2.80937228304017E-2</v>
      </c>
      <c r="I13">
        <v>21376</v>
      </c>
      <c r="J13">
        <f t="shared" si="5"/>
        <v>-21376</v>
      </c>
      <c r="K13">
        <v>26007</v>
      </c>
      <c r="L13" s="59">
        <v>47383</v>
      </c>
      <c r="M13" s="60">
        <f t="shared" si="2"/>
        <v>-2.3612975206155105E-2</v>
      </c>
      <c r="N13" s="58">
        <f t="shared" si="3"/>
        <v>2.8728604331328397E-2</v>
      </c>
    </row>
    <row r="14" spans="1:14" x14ac:dyDescent="0.3">
      <c r="A14" s="104" t="s">
        <v>206</v>
      </c>
      <c r="B14" t="s">
        <v>207</v>
      </c>
      <c r="C14" s="56">
        <v>60910</v>
      </c>
      <c r="D14">
        <f t="shared" si="4"/>
        <v>-60910</v>
      </c>
      <c r="E14">
        <v>64968</v>
      </c>
      <c r="F14">
        <v>125878</v>
      </c>
      <c r="G14" s="57">
        <f t="shared" si="0"/>
        <v>-2.0533853214132928E-2</v>
      </c>
      <c r="H14" s="58">
        <f t="shared" si="1"/>
        <v>2.1901877780590839E-2</v>
      </c>
      <c r="I14">
        <v>16830</v>
      </c>
      <c r="J14">
        <f t="shared" si="5"/>
        <v>-16830</v>
      </c>
      <c r="K14">
        <v>18651</v>
      </c>
      <c r="L14" s="59">
        <v>35481</v>
      </c>
      <c r="M14" s="60">
        <f t="shared" si="2"/>
        <v>-1.8591241238753293E-2</v>
      </c>
      <c r="N14" s="58">
        <f t="shared" si="3"/>
        <v>2.0602806912892908E-2</v>
      </c>
    </row>
    <row r="15" spans="1:14" x14ac:dyDescent="0.3">
      <c r="A15" s="104" t="s">
        <v>208</v>
      </c>
      <c r="B15" t="s">
        <v>209</v>
      </c>
      <c r="C15" s="56">
        <v>47730</v>
      </c>
      <c r="D15">
        <f t="shared" si="4"/>
        <v>-47730</v>
      </c>
      <c r="E15">
        <v>54255</v>
      </c>
      <c r="F15">
        <v>101985</v>
      </c>
      <c r="G15" s="57">
        <f t="shared" si="0"/>
        <v>-1.6090638875563366E-2</v>
      </c>
      <c r="H15" s="58">
        <f t="shared" si="1"/>
        <v>1.8290333379293745E-2</v>
      </c>
      <c r="I15">
        <v>13035</v>
      </c>
      <c r="J15">
        <f t="shared" si="5"/>
        <v>-13035</v>
      </c>
      <c r="K15">
        <v>15322</v>
      </c>
      <c r="L15" s="59">
        <v>28357</v>
      </c>
      <c r="M15" s="60">
        <f t="shared" si="2"/>
        <v>-1.4399098606485394E-2</v>
      </c>
      <c r="N15" s="58">
        <f t="shared" si="3"/>
        <v>1.6925430674995721E-2</v>
      </c>
    </row>
    <row r="16" spans="1:14" x14ac:dyDescent="0.3">
      <c r="A16" s="104" t="s">
        <v>210</v>
      </c>
      <c r="B16" t="s">
        <v>211</v>
      </c>
      <c r="C16" s="56">
        <v>38477</v>
      </c>
      <c r="D16">
        <f t="shared" si="4"/>
        <v>-38477</v>
      </c>
      <c r="E16">
        <v>40428</v>
      </c>
      <c r="F16">
        <v>78905</v>
      </c>
      <c r="G16" s="57">
        <f t="shared" si="0"/>
        <v>-1.2971286654411307E-2</v>
      </c>
      <c r="H16" s="58">
        <f t="shared" si="1"/>
        <v>1.3629003738974979E-2</v>
      </c>
      <c r="I16">
        <v>9255</v>
      </c>
      <c r="J16">
        <f t="shared" si="5"/>
        <v>-9255</v>
      </c>
      <c r="K16">
        <v>10631</v>
      </c>
      <c r="L16" s="59">
        <v>19886</v>
      </c>
      <c r="M16" s="60">
        <f t="shared" si="2"/>
        <v>-1.0223525707941874E-2</v>
      </c>
      <c r="N16" s="58">
        <f t="shared" si="3"/>
        <v>1.1743522614924911E-2</v>
      </c>
    </row>
    <row r="17" spans="1:14" x14ac:dyDescent="0.3">
      <c r="A17" s="104" t="s">
        <v>212</v>
      </c>
      <c r="B17" t="s">
        <v>213</v>
      </c>
      <c r="C17" s="56">
        <v>29215</v>
      </c>
      <c r="D17">
        <f t="shared" si="4"/>
        <v>-29215</v>
      </c>
      <c r="E17">
        <v>31832</v>
      </c>
      <c r="F17">
        <v>61047</v>
      </c>
      <c r="G17" s="57">
        <f t="shared" si="0"/>
        <v>-9.8489003718747904E-3</v>
      </c>
      <c r="H17" s="58">
        <f t="shared" si="1"/>
        <v>1.0731137998888186E-2</v>
      </c>
      <c r="I17">
        <v>6545</v>
      </c>
      <c r="J17">
        <f t="shared" si="5"/>
        <v>-6545</v>
      </c>
      <c r="K17">
        <v>8458</v>
      </c>
      <c r="L17" s="59">
        <v>15003</v>
      </c>
      <c r="M17" s="60">
        <f t="shared" si="2"/>
        <v>-7.2299271484040587E-3</v>
      </c>
      <c r="N17" s="58">
        <f t="shared" si="3"/>
        <v>9.3431205227198673E-3</v>
      </c>
    </row>
    <row r="18" spans="1:14" x14ac:dyDescent="0.3">
      <c r="A18" s="104" t="s">
        <v>215</v>
      </c>
      <c r="B18" t="s">
        <v>216</v>
      </c>
      <c r="C18" s="56">
        <v>40678</v>
      </c>
      <c r="D18">
        <f t="shared" si="4"/>
        <v>-40678</v>
      </c>
      <c r="E18">
        <v>45593</v>
      </c>
      <c r="F18">
        <v>86271</v>
      </c>
      <c r="G18" s="57">
        <f t="shared" si="0"/>
        <v>-1.3713283221876527E-2</v>
      </c>
      <c r="H18" s="58">
        <f t="shared" si="1"/>
        <v>1.5370217855720942E-2</v>
      </c>
      <c r="I18">
        <v>9323</v>
      </c>
      <c r="J18">
        <f t="shared" si="5"/>
        <v>-9323</v>
      </c>
      <c r="K18">
        <v>11576</v>
      </c>
      <c r="L18" s="59">
        <v>20899</v>
      </c>
      <c r="M18" s="60">
        <f t="shared" si="2"/>
        <v>-1.0298641834159059E-2</v>
      </c>
      <c r="N18" s="58">
        <f t="shared" si="3"/>
        <v>1.2787415839560792E-2</v>
      </c>
    </row>
    <row r="19" spans="1:14" ht="15" thickBot="1" x14ac:dyDescent="0.35">
      <c r="A19" s="105" t="s">
        <v>42</v>
      </c>
      <c r="B19" s="62" t="s">
        <v>42</v>
      </c>
      <c r="C19" s="61">
        <v>386</v>
      </c>
      <c r="D19" s="62">
        <f t="shared" si="4"/>
        <v>-386</v>
      </c>
      <c r="E19" s="62">
        <v>605</v>
      </c>
      <c r="F19" s="62">
        <v>991</v>
      </c>
      <c r="G19" s="63">
        <f t="shared" si="0"/>
        <v>-1.3012752159998866E-4</v>
      </c>
      <c r="H19" s="64">
        <f t="shared" si="1"/>
        <v>2.039563486217439E-4</v>
      </c>
      <c r="I19" s="62">
        <v>115</v>
      </c>
      <c r="J19" s="62">
        <f t="shared" si="5"/>
        <v>-115</v>
      </c>
      <c r="K19" s="62">
        <v>206</v>
      </c>
      <c r="L19" s="65">
        <v>321</v>
      </c>
      <c r="M19" s="66">
        <f t="shared" si="2"/>
        <v>-1.2703462522023937E-4</v>
      </c>
      <c r="N19" s="64">
        <f t="shared" si="3"/>
        <v>2.2755767648147227E-4</v>
      </c>
    </row>
    <row r="20" spans="1:14" ht="15" thickBot="1" x14ac:dyDescent="0.35">
      <c r="B20" s="67" t="s">
        <v>10</v>
      </c>
      <c r="C20" s="67">
        <v>1464085</v>
      </c>
      <c r="D20" s="68">
        <f t="shared" si="4"/>
        <v>-1464085</v>
      </c>
      <c r="E20" s="68">
        <v>1502236</v>
      </c>
      <c r="F20" s="69">
        <v>2966321</v>
      </c>
      <c r="G20" s="74">
        <f>G3+G4+G5+G6+G7+G8+G9+G10+G11+G12+G13+G14+G15+G16+G17+G18+G19</f>
        <v>-0.49356930689564626</v>
      </c>
      <c r="H20" s="70">
        <f>H3+H4+H5+H6+H7+H8+H9+H10+H11+H12+H13+H14+H15+H16+H17+H18+H19</f>
        <v>0.50643069310435374</v>
      </c>
      <c r="I20" s="71">
        <v>440904</v>
      </c>
      <c r="J20" s="72">
        <f t="shared" si="5"/>
        <v>-440904</v>
      </c>
      <c r="K20" s="72">
        <v>464361</v>
      </c>
      <c r="L20" s="73">
        <v>905265</v>
      </c>
      <c r="M20" s="74">
        <f>M3+M4+M5+M6+M7+M8+M9+M10+M11+M12+M13+M14+M15+M16+M17+M18+M19</f>
        <v>-0.48704412520090801</v>
      </c>
      <c r="N20" s="75">
        <f>N3+N4+N5+N6+N7+N8+N9+N10+N11+N12+N13+N14+N15+N16+N17+N18+N19</f>
        <v>0.51295587479909199</v>
      </c>
    </row>
    <row r="22" spans="1:14" x14ac:dyDescent="0.3">
      <c r="M22" s="106"/>
    </row>
  </sheetData>
  <mergeCells count="2">
    <mergeCell ref="C1:H1"/>
    <mergeCell ref="I1:N1"/>
  </mergeCell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9A85-68C7-4EE2-969F-D659AB18E22C}">
  <dimension ref="A1:F16"/>
  <sheetViews>
    <sheetView topLeftCell="A7" zoomScaleNormal="100" workbookViewId="0">
      <selection activeCell="B14" sqref="B14:E14"/>
    </sheetView>
  </sheetViews>
  <sheetFormatPr baseColWidth="10" defaultRowHeight="14.4" x14ac:dyDescent="0.3"/>
  <cols>
    <col min="1" max="1" width="15.88671875" style="27" customWidth="1"/>
    <col min="2" max="6" width="14.77734375" style="28" customWidth="1"/>
  </cols>
  <sheetData>
    <row r="1" spans="1:6" ht="31.05" customHeight="1" x14ac:dyDescent="0.3">
      <c r="A1" s="139" t="s">
        <v>66</v>
      </c>
      <c r="B1" s="29" t="s">
        <v>38</v>
      </c>
      <c r="C1" s="29" t="s">
        <v>39</v>
      </c>
      <c r="D1" s="29" t="s">
        <v>40</v>
      </c>
      <c r="E1" s="29" t="s">
        <v>41</v>
      </c>
      <c r="F1" s="29" t="s">
        <v>42</v>
      </c>
    </row>
    <row r="2" spans="1:6" ht="15" customHeight="1" x14ac:dyDescent="0.3">
      <c r="A2" s="139"/>
      <c r="B2" s="30">
        <v>0.94109187183866194</v>
      </c>
      <c r="C2" s="30">
        <v>3.5268065077588104E-2</v>
      </c>
      <c r="D2" s="30">
        <v>1.30866094118992E-2</v>
      </c>
      <c r="E2" s="30">
        <v>1.4708646232543699E-4</v>
      </c>
      <c r="F2" s="30">
        <v>1.04063672095246E-2</v>
      </c>
    </row>
    <row r="3" spans="1:6" ht="27.6" customHeight="1" x14ac:dyDescent="0.3">
      <c r="A3" s="139" t="s">
        <v>43</v>
      </c>
      <c r="B3" s="31" t="s">
        <v>44</v>
      </c>
      <c r="C3" s="31" t="s">
        <v>45</v>
      </c>
      <c r="D3" s="31" t="s">
        <v>46</v>
      </c>
      <c r="E3" s="31" t="s">
        <v>42</v>
      </c>
      <c r="F3" s="31"/>
    </row>
    <row r="4" spans="1:6" ht="24" customHeight="1" x14ac:dyDescent="0.3">
      <c r="A4" s="139"/>
      <c r="B4" s="31">
        <v>1.6369862453926499E-2</v>
      </c>
      <c r="C4" s="31">
        <v>0.355911702449349</v>
      </c>
      <c r="D4" s="31">
        <v>0.62359123562631202</v>
      </c>
      <c r="E4" s="31">
        <v>4.1271994704108004E-3</v>
      </c>
      <c r="F4" s="31"/>
    </row>
    <row r="5" spans="1:6" ht="30" x14ac:dyDescent="0.3">
      <c r="A5" s="139" t="s">
        <v>47</v>
      </c>
      <c r="B5" s="29" t="s">
        <v>48</v>
      </c>
      <c r="C5" s="29" t="s">
        <v>49</v>
      </c>
      <c r="D5" s="29" t="s">
        <v>50</v>
      </c>
      <c r="E5" s="29" t="s">
        <v>51</v>
      </c>
      <c r="F5" s="29" t="s">
        <v>52</v>
      </c>
    </row>
    <row r="6" spans="1:6" ht="24" customHeight="1" x14ac:dyDescent="0.3">
      <c r="A6" s="139"/>
      <c r="B6" s="30">
        <v>2.60830833857746E-2</v>
      </c>
      <c r="C6" s="30">
        <v>0.12339917782917401</v>
      </c>
      <c r="D6" s="30">
        <v>0.29985534370173</v>
      </c>
      <c r="E6" s="30">
        <v>0.26603682606101697</v>
      </c>
      <c r="F6" s="30">
        <v>0.28462556902230274</v>
      </c>
    </row>
    <row r="7" spans="1:6" ht="30" x14ac:dyDescent="0.3">
      <c r="A7" s="139" t="s">
        <v>67</v>
      </c>
      <c r="B7" s="31" t="s">
        <v>53</v>
      </c>
      <c r="C7" s="31" t="s">
        <v>54</v>
      </c>
      <c r="D7" s="31" t="s">
        <v>55</v>
      </c>
      <c r="E7" s="31" t="s">
        <v>56</v>
      </c>
      <c r="F7" s="31" t="s">
        <v>42</v>
      </c>
    </row>
    <row r="8" spans="1:6" ht="24" customHeight="1" x14ac:dyDescent="0.3">
      <c r="A8" s="139" t="s">
        <v>57</v>
      </c>
      <c r="B8" s="31">
        <v>0.24932371137390699</v>
      </c>
      <c r="C8" s="31">
        <v>0.483376784707295</v>
      </c>
      <c r="D8" s="31">
        <v>0.22058859585318602</v>
      </c>
      <c r="E8" s="31">
        <v>4.5971281229823698E-2</v>
      </c>
      <c r="F8" s="31">
        <v>7.396268357864E-4</v>
      </c>
    </row>
    <row r="9" spans="1:6" ht="30" x14ac:dyDescent="0.3">
      <c r="A9" s="139" t="s">
        <v>58</v>
      </c>
      <c r="B9" s="29" t="s">
        <v>59</v>
      </c>
      <c r="C9" s="29" t="s">
        <v>60</v>
      </c>
      <c r="D9" s="29" t="s">
        <v>61</v>
      </c>
      <c r="E9" s="29" t="s">
        <v>62</v>
      </c>
      <c r="F9" s="29" t="s">
        <v>42</v>
      </c>
    </row>
    <row r="10" spans="1:6" ht="24" customHeight="1" x14ac:dyDescent="0.3">
      <c r="A10" s="139"/>
      <c r="B10" s="30">
        <v>0.73558136303827193</v>
      </c>
      <c r="C10" s="30">
        <v>0.136013697398638</v>
      </c>
      <c r="D10" s="30">
        <v>0.106391846942194</v>
      </c>
      <c r="E10" s="30">
        <v>1.7943101856013798E-2</v>
      </c>
      <c r="F10" s="30">
        <v>4.0699907648803005E-3</v>
      </c>
    </row>
    <row r="11" spans="1:6" ht="75" x14ac:dyDescent="0.3">
      <c r="A11" s="139" t="s">
        <v>68</v>
      </c>
      <c r="B11" s="31" t="s">
        <v>70</v>
      </c>
      <c r="C11" s="31" t="s">
        <v>71</v>
      </c>
      <c r="D11" s="31" t="s">
        <v>72</v>
      </c>
      <c r="E11" s="31" t="s">
        <v>73</v>
      </c>
      <c r="F11" s="31" t="s">
        <v>74</v>
      </c>
    </row>
    <row r="12" spans="1:6" ht="24" customHeight="1" x14ac:dyDescent="0.3">
      <c r="A12" s="139"/>
      <c r="B12" s="31">
        <v>2.3663972409058501E-2</v>
      </c>
      <c r="C12" s="31">
        <v>2.0349953824401901E-2</v>
      </c>
      <c r="D12" s="31">
        <v>2.4722333461370998E-3</v>
      </c>
      <c r="E12" s="31">
        <v>0.94990151929976507</v>
      </c>
      <c r="F12" s="31">
        <v>3.6123211206368E-3</v>
      </c>
    </row>
    <row r="13" spans="1:6" ht="30" x14ac:dyDescent="0.3">
      <c r="A13" s="139" t="s">
        <v>69</v>
      </c>
      <c r="B13" s="30" t="s">
        <v>63</v>
      </c>
      <c r="C13" s="30" t="s">
        <v>64</v>
      </c>
      <c r="D13" s="30" t="s">
        <v>42</v>
      </c>
      <c r="E13" s="30" t="s">
        <v>65</v>
      </c>
      <c r="F13" s="30"/>
    </row>
    <row r="14" spans="1:6" ht="24" customHeight="1" x14ac:dyDescent="0.3">
      <c r="A14" s="139"/>
      <c r="B14" s="31">
        <v>0.98258362936033194</v>
      </c>
      <c r="C14" s="31">
        <v>1.7416370639667798E-2</v>
      </c>
      <c r="D14" s="31">
        <v>2.6029961016352998E-3</v>
      </c>
      <c r="E14" s="31">
        <v>1.5017285201742401E-2</v>
      </c>
      <c r="F14" s="31"/>
    </row>
    <row r="15" spans="1:6" x14ac:dyDescent="0.3">
      <c r="A15" s="140" t="s">
        <v>37</v>
      </c>
      <c r="B15" s="140"/>
      <c r="C15" s="140"/>
      <c r="D15" s="140"/>
      <c r="E15" s="140"/>
      <c r="F15" s="140"/>
    </row>
    <row r="16" spans="1:6" ht="15" customHeight="1" x14ac:dyDescent="0.3"/>
  </sheetData>
  <mergeCells count="8">
    <mergeCell ref="A1:A2"/>
    <mergeCell ref="A7:A8"/>
    <mergeCell ref="A11:A12"/>
    <mergeCell ref="A15:F15"/>
    <mergeCell ref="A13:A14"/>
    <mergeCell ref="A3:A4"/>
    <mergeCell ref="A5:A6"/>
    <mergeCell ref="A9:A10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2BAFA-097F-44FB-82CE-56A7B61008E8}">
  <dimension ref="A1:B15"/>
  <sheetViews>
    <sheetView zoomScaleNormal="100" workbookViewId="0">
      <selection activeCell="A24" sqref="A24"/>
    </sheetView>
  </sheetViews>
  <sheetFormatPr baseColWidth="10" defaultRowHeight="14.4" x14ac:dyDescent="0.3"/>
  <cols>
    <col min="1" max="1" width="75.21875" customWidth="1"/>
    <col min="2" max="2" width="7.6640625" customWidth="1"/>
  </cols>
  <sheetData>
    <row r="1" spans="1:2" ht="15.6" x14ac:dyDescent="0.3">
      <c r="A1" s="9" t="s">
        <v>75</v>
      </c>
      <c r="B1" s="9" t="s">
        <v>76</v>
      </c>
    </row>
    <row r="2" spans="1:2" ht="15" customHeight="1" x14ac:dyDescent="0.3">
      <c r="A2" s="32" t="s">
        <v>77</v>
      </c>
      <c r="B2" s="32">
        <v>3.13</v>
      </c>
    </row>
    <row r="3" spans="1:2" ht="15" customHeight="1" x14ac:dyDescent="0.3">
      <c r="A3" s="22" t="s">
        <v>78</v>
      </c>
      <c r="B3" s="22">
        <v>12.89</v>
      </c>
    </row>
    <row r="4" spans="1:2" ht="15" customHeight="1" x14ac:dyDescent="0.3">
      <c r="A4" s="32" t="s">
        <v>79</v>
      </c>
      <c r="B4" s="32">
        <v>1.1599999999999999</v>
      </c>
    </row>
    <row r="5" spans="1:2" ht="15" customHeight="1" x14ac:dyDescent="0.3">
      <c r="A5" s="22" t="s">
        <v>80</v>
      </c>
      <c r="B5" s="22">
        <v>0.21</v>
      </c>
    </row>
    <row r="6" spans="1:2" ht="15" customHeight="1" x14ac:dyDescent="0.3">
      <c r="A6" s="32" t="s">
        <v>89</v>
      </c>
      <c r="B6" s="32">
        <v>1.4</v>
      </c>
    </row>
    <row r="7" spans="1:2" ht="15" customHeight="1" x14ac:dyDescent="0.3">
      <c r="A7" s="22" t="s">
        <v>81</v>
      </c>
      <c r="B7" s="22">
        <v>26.22</v>
      </c>
    </row>
    <row r="8" spans="1:2" ht="15" customHeight="1" x14ac:dyDescent="0.3">
      <c r="A8" s="32" t="s">
        <v>80</v>
      </c>
      <c r="B8" s="32">
        <v>1.78</v>
      </c>
    </row>
    <row r="9" spans="1:2" ht="15" customHeight="1" x14ac:dyDescent="0.3">
      <c r="A9" s="22" t="s">
        <v>82</v>
      </c>
      <c r="B9" s="22">
        <v>14.73</v>
      </c>
    </row>
    <row r="10" spans="1:2" ht="15" customHeight="1" x14ac:dyDescent="0.3">
      <c r="A10" s="32" t="s">
        <v>83</v>
      </c>
      <c r="B10" s="32">
        <v>21.59</v>
      </c>
    </row>
    <row r="11" spans="1:2" ht="15" customHeight="1" x14ac:dyDescent="0.3">
      <c r="A11" s="22" t="s">
        <v>84</v>
      </c>
      <c r="B11" s="22">
        <v>-1.4970000000000001</v>
      </c>
    </row>
    <row r="12" spans="1:2" ht="15" customHeight="1" x14ac:dyDescent="0.3">
      <c r="A12" s="32" t="s">
        <v>85</v>
      </c>
      <c r="B12" s="32" t="s">
        <v>86</v>
      </c>
    </row>
    <row r="13" spans="1:2" ht="15" customHeight="1" x14ac:dyDescent="0.3">
      <c r="A13" s="22" t="s">
        <v>87</v>
      </c>
      <c r="B13" s="22">
        <v>2342</v>
      </c>
    </row>
    <row r="14" spans="1:2" ht="15" customHeight="1" x14ac:dyDescent="0.3">
      <c r="A14" s="32" t="s">
        <v>88</v>
      </c>
      <c r="B14" s="32">
        <v>17</v>
      </c>
    </row>
    <row r="15" spans="1:2" ht="15" customHeight="1" x14ac:dyDescent="0.3">
      <c r="A15" s="141" t="s">
        <v>90</v>
      </c>
      <c r="B15" s="141"/>
    </row>
  </sheetData>
  <mergeCells count="1">
    <mergeCell ref="A15:B15"/>
  </mergeCells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F61AD-D7B5-42D3-9B13-33C757B8CB0E}">
  <dimension ref="A1:C8"/>
  <sheetViews>
    <sheetView zoomScaleNormal="100" workbookViewId="0">
      <selection activeCell="C20" sqref="C20"/>
    </sheetView>
  </sheetViews>
  <sheetFormatPr baseColWidth="10" defaultRowHeight="14.4" x14ac:dyDescent="0.3"/>
  <cols>
    <col min="1" max="1" width="33.88671875" customWidth="1"/>
    <col min="2" max="3" width="25.77734375" customWidth="1"/>
  </cols>
  <sheetData>
    <row r="1" spans="1:3" ht="15.6" x14ac:dyDescent="0.3">
      <c r="A1" s="9" t="s">
        <v>91</v>
      </c>
      <c r="B1" s="9">
        <v>2010</v>
      </c>
      <c r="C1" s="9">
        <v>2015</v>
      </c>
    </row>
    <row r="2" spans="1:3" ht="15" x14ac:dyDescent="0.3">
      <c r="A2" s="33" t="s">
        <v>92</v>
      </c>
      <c r="B2" s="33">
        <v>0.31244626729699998</v>
      </c>
      <c r="C2" s="33">
        <v>0.248533770993</v>
      </c>
    </row>
    <row r="3" spans="1:3" ht="15" x14ac:dyDescent="0.3">
      <c r="A3" s="24" t="s">
        <v>93</v>
      </c>
      <c r="B3" s="24">
        <v>3.4656374124000001E-2</v>
      </c>
      <c r="C3" s="24">
        <v>1.2285538078000001E-2</v>
      </c>
    </row>
    <row r="4" spans="1:3" ht="15" x14ac:dyDescent="0.3">
      <c r="A4" s="33" t="s">
        <v>94</v>
      </c>
      <c r="B4" s="33">
        <v>0.27778989317300001</v>
      </c>
      <c r="C4" s="33">
        <v>0.23624823291399999</v>
      </c>
    </row>
    <row r="5" spans="1:3" ht="15" x14ac:dyDescent="0.3">
      <c r="A5" s="24" t="s">
        <v>95</v>
      </c>
      <c r="B5" s="24">
        <v>0.29898635745499996</v>
      </c>
      <c r="C5" s="24">
        <v>0.35395711790999995</v>
      </c>
    </row>
    <row r="6" spans="1:3" ht="15" x14ac:dyDescent="0.3">
      <c r="A6" s="33" t="s">
        <v>96</v>
      </c>
      <c r="B6" s="33">
        <v>9.0628738548999999E-2</v>
      </c>
      <c r="C6" s="33">
        <v>5.7456487196000001E-2</v>
      </c>
    </row>
    <row r="7" spans="1:3" ht="15" x14ac:dyDescent="0.3">
      <c r="A7" s="24" t="s">
        <v>97</v>
      </c>
      <c r="B7" s="24">
        <v>0.29793863669999998</v>
      </c>
      <c r="C7" s="24">
        <v>0.34005262390200003</v>
      </c>
    </row>
    <row r="8" spans="1:3" ht="47.4" customHeight="1" x14ac:dyDescent="0.3">
      <c r="A8" s="142" t="s">
        <v>98</v>
      </c>
      <c r="B8" s="132"/>
      <c r="C8" s="132"/>
    </row>
  </sheetData>
  <mergeCells count="1">
    <mergeCell ref="A8:C8"/>
  </mergeCells>
  <pageMargins left="0.7" right="0.7" top="0.75" bottom="0.75" header="0.3" footer="0.3"/>
  <pageSetup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BB346-D77A-4CBA-8D6B-F8383CB7620C}">
  <dimension ref="A1:G14"/>
  <sheetViews>
    <sheetView workbookViewId="0">
      <selection activeCell="G23" sqref="G23"/>
    </sheetView>
  </sheetViews>
  <sheetFormatPr baseColWidth="10" defaultColWidth="11.44140625" defaultRowHeight="14.4" x14ac:dyDescent="0.3"/>
  <cols>
    <col min="1" max="1" width="28.6640625" customWidth="1"/>
    <col min="2" max="2" width="10.5546875" style="28" customWidth="1"/>
    <col min="3" max="3" width="9.88671875" style="28" customWidth="1"/>
    <col min="4" max="4" width="10" style="28" customWidth="1"/>
    <col min="5" max="7" width="10.33203125" style="28" customWidth="1"/>
  </cols>
  <sheetData>
    <row r="1" spans="1:7" ht="31.2" x14ac:dyDescent="0.3">
      <c r="A1" s="8" t="s">
        <v>99</v>
      </c>
      <c r="B1" s="126" t="s">
        <v>15</v>
      </c>
      <c r="C1" s="126"/>
      <c r="D1" s="126"/>
      <c r="E1" s="126" t="s">
        <v>16</v>
      </c>
      <c r="F1" s="126"/>
      <c r="G1" s="126"/>
    </row>
    <row r="2" spans="1:7" ht="46.8" x14ac:dyDescent="0.3">
      <c r="A2" s="9" t="s">
        <v>112</v>
      </c>
      <c r="B2" s="8" t="s">
        <v>100</v>
      </c>
      <c r="C2" s="8" t="s">
        <v>101</v>
      </c>
      <c r="D2" s="8" t="s">
        <v>102</v>
      </c>
      <c r="E2" s="8" t="s">
        <v>100</v>
      </c>
      <c r="F2" s="8" t="s">
        <v>101</v>
      </c>
      <c r="G2" s="8" t="s">
        <v>102</v>
      </c>
    </row>
    <row r="3" spans="1:7" ht="15" x14ac:dyDescent="0.3">
      <c r="A3" s="33" t="s">
        <v>103</v>
      </c>
      <c r="B3" s="36">
        <v>56151</v>
      </c>
      <c r="C3" s="33">
        <v>0.4586338427359084</v>
      </c>
      <c r="D3" s="34">
        <v>20.287517599966183</v>
      </c>
      <c r="E3" s="36">
        <v>15775</v>
      </c>
      <c r="F3" s="33">
        <v>0.46206795547744584</v>
      </c>
      <c r="G3" s="34">
        <v>18.372119566103528</v>
      </c>
    </row>
    <row r="4" spans="1:7" ht="15" x14ac:dyDescent="0.3">
      <c r="A4" s="24" t="s">
        <v>104</v>
      </c>
      <c r="B4" s="37">
        <v>26223</v>
      </c>
      <c r="C4" s="24">
        <v>0.21418594963693835</v>
      </c>
      <c r="D4" s="35">
        <v>9.4744452284716782</v>
      </c>
      <c r="E4" s="37">
        <v>6971</v>
      </c>
      <c r="F4" s="24">
        <v>0.20418863503222026</v>
      </c>
      <c r="G4" s="35">
        <v>8.1186716637279055</v>
      </c>
    </row>
    <row r="5" spans="1:7" ht="15" x14ac:dyDescent="0.3">
      <c r="A5" s="33" t="s">
        <v>105</v>
      </c>
      <c r="B5" s="36">
        <v>8534</v>
      </c>
      <c r="C5" s="33">
        <v>6.9704568287443536E-2</v>
      </c>
      <c r="D5" s="34">
        <v>3.0833587148601342</v>
      </c>
      <c r="E5" s="36">
        <v>2321</v>
      </c>
      <c r="F5" s="33">
        <v>6.7984768599882839E-2</v>
      </c>
      <c r="G5" s="34">
        <v>2.7031181941633147</v>
      </c>
    </row>
    <row r="6" spans="1:7" ht="15" x14ac:dyDescent="0.3">
      <c r="A6" s="24" t="s">
        <v>106</v>
      </c>
      <c r="B6" s="37">
        <v>9122</v>
      </c>
      <c r="C6" s="24">
        <v>7.4507273484656661E-2</v>
      </c>
      <c r="D6" s="35">
        <v>3.2958048039552548</v>
      </c>
      <c r="E6" s="37">
        <v>2614</v>
      </c>
      <c r="F6" s="24">
        <v>7.6567076742823661E-2</v>
      </c>
      <c r="G6" s="35">
        <v>3.0443562945036211</v>
      </c>
    </row>
    <row r="7" spans="1:7" ht="15" x14ac:dyDescent="0.3">
      <c r="A7" s="33" t="s">
        <v>107</v>
      </c>
      <c r="B7" s="36">
        <v>4917</v>
      </c>
      <c r="C7" s="33">
        <v>4.0161397031797504E-2</v>
      </c>
      <c r="D7" s="34">
        <v>1.7765262246270541</v>
      </c>
      <c r="E7" s="36">
        <v>1344</v>
      </c>
      <c r="F7" s="33">
        <v>3.9367311072056238E-2</v>
      </c>
      <c r="G7" s="34">
        <v>1.5652696479773782</v>
      </c>
    </row>
    <row r="8" spans="1:7" ht="15" x14ac:dyDescent="0.3">
      <c r="A8" s="24" t="s">
        <v>108</v>
      </c>
      <c r="B8" s="37">
        <v>4836</v>
      </c>
      <c r="C8" s="24">
        <v>3.949979988728345E-2</v>
      </c>
      <c r="D8" s="35">
        <v>1.7472606919455835</v>
      </c>
      <c r="E8" s="37">
        <v>1506</v>
      </c>
      <c r="F8" s="24">
        <v>4.4112478031634449E-2</v>
      </c>
      <c r="G8" s="35">
        <v>1.7539405430460802</v>
      </c>
    </row>
    <row r="9" spans="1:7" ht="15" x14ac:dyDescent="0.3">
      <c r="A9" s="33" t="s">
        <v>109</v>
      </c>
      <c r="B9" s="36">
        <v>12648</v>
      </c>
      <c r="C9" s="33">
        <v>0.1033071689359721</v>
      </c>
      <c r="D9" s="34">
        <v>4.5697587327807563</v>
      </c>
      <c r="E9" s="36">
        <v>3609</v>
      </c>
      <c r="F9" s="33">
        <v>0.10571177504393674</v>
      </c>
      <c r="G9" s="34">
        <v>4.2031682734749687</v>
      </c>
    </row>
    <row r="10" spans="1:7" ht="30" x14ac:dyDescent="0.3">
      <c r="A10" s="24" t="s">
        <v>110</v>
      </c>
      <c r="B10" s="37">
        <v>122431</v>
      </c>
      <c r="C10" s="24"/>
      <c r="D10" s="24"/>
      <c r="E10" s="37">
        <v>34140</v>
      </c>
      <c r="F10" s="24"/>
      <c r="G10" s="24"/>
    </row>
    <row r="11" spans="1:7" ht="15" x14ac:dyDescent="0.3">
      <c r="A11" s="33" t="s">
        <v>111</v>
      </c>
      <c r="B11" s="36">
        <v>102435</v>
      </c>
      <c r="C11" s="33"/>
      <c r="D11" s="33"/>
      <c r="E11" s="36">
        <v>28298</v>
      </c>
      <c r="F11" s="33"/>
      <c r="G11" s="33"/>
    </row>
    <row r="12" spans="1:7" ht="15" x14ac:dyDescent="0.3">
      <c r="A12" s="24" t="s">
        <v>12</v>
      </c>
      <c r="B12" s="37">
        <v>52497</v>
      </c>
      <c r="C12" s="24">
        <v>0.5124908478547372</v>
      </c>
      <c r="D12" s="24"/>
      <c r="E12" s="37">
        <v>14330</v>
      </c>
      <c r="F12" s="24">
        <v>0.50639621174641314</v>
      </c>
      <c r="G12" s="24"/>
    </row>
    <row r="13" spans="1:7" ht="15" x14ac:dyDescent="0.3">
      <c r="A13" s="33" t="s">
        <v>11</v>
      </c>
      <c r="B13" s="36">
        <v>49938</v>
      </c>
      <c r="C13" s="33">
        <v>0.48750915214526286</v>
      </c>
      <c r="D13" s="33"/>
      <c r="E13" s="36">
        <v>13968</v>
      </c>
      <c r="F13" s="33">
        <v>0.49360378825358681</v>
      </c>
      <c r="G13" s="33"/>
    </row>
    <row r="14" spans="1:7" x14ac:dyDescent="0.3">
      <c r="A14" s="143" t="s">
        <v>113</v>
      </c>
      <c r="B14" s="144"/>
      <c r="C14" s="144"/>
      <c r="D14" s="144"/>
      <c r="E14" s="144"/>
      <c r="F14" s="144"/>
      <c r="G14" s="145"/>
    </row>
  </sheetData>
  <mergeCells count="3">
    <mergeCell ref="A14:G14"/>
    <mergeCell ref="B1:D1"/>
    <mergeCell ref="E1:G1"/>
  </mergeCell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72DCA-18CC-41B9-87EC-36FFF552A714}">
  <dimension ref="A1:G7"/>
  <sheetViews>
    <sheetView workbookViewId="0">
      <selection activeCell="H26" sqref="H26"/>
    </sheetView>
  </sheetViews>
  <sheetFormatPr baseColWidth="10" defaultColWidth="11.44140625" defaultRowHeight="14.4" x14ac:dyDescent="0.3"/>
  <cols>
    <col min="1" max="1" width="19.21875" bestFit="1" customWidth="1"/>
    <col min="2" max="3" width="9.33203125" customWidth="1"/>
    <col min="4" max="4" width="13.77734375" customWidth="1"/>
    <col min="5" max="6" width="9.33203125" customWidth="1"/>
    <col min="7" max="7" width="13.77734375" customWidth="1"/>
  </cols>
  <sheetData>
    <row r="1" spans="1:7" ht="31.8" customHeight="1" x14ac:dyDescent="0.3">
      <c r="A1" s="8" t="s">
        <v>117</v>
      </c>
      <c r="B1" s="134" t="s">
        <v>15</v>
      </c>
      <c r="C1" s="146"/>
      <c r="D1" s="147"/>
      <c r="E1" s="129" t="s">
        <v>16</v>
      </c>
      <c r="F1" s="130"/>
      <c r="G1" s="148"/>
    </row>
    <row r="2" spans="1:7" ht="31.2" x14ac:dyDescent="0.3">
      <c r="A2" s="8" t="s">
        <v>114</v>
      </c>
      <c r="B2" s="8" t="s">
        <v>10</v>
      </c>
      <c r="C2" s="8" t="s">
        <v>101</v>
      </c>
      <c r="D2" s="8" t="s">
        <v>102</v>
      </c>
      <c r="E2" s="8" t="s">
        <v>10</v>
      </c>
      <c r="F2" s="8" t="s">
        <v>101</v>
      </c>
      <c r="G2" s="8" t="s">
        <v>102</v>
      </c>
    </row>
    <row r="3" spans="1:7" ht="15" x14ac:dyDescent="0.3">
      <c r="A3" s="39" t="s">
        <v>115</v>
      </c>
      <c r="B3" s="40">
        <v>34595</v>
      </c>
      <c r="C3" s="45">
        <v>0.88135636400692963</v>
      </c>
      <c r="D3" s="41">
        <v>12.29682863030142</v>
      </c>
      <c r="E3" s="40">
        <v>3535</v>
      </c>
      <c r="F3" s="45">
        <v>0.88663155254577375</v>
      </c>
      <c r="G3" s="41">
        <v>4.1228480424344278</v>
      </c>
    </row>
    <row r="4" spans="1:7" ht="15" x14ac:dyDescent="0.3">
      <c r="A4" s="42" t="s">
        <v>116</v>
      </c>
      <c r="B4" s="43">
        <v>756</v>
      </c>
      <c r="C4" s="46">
        <v>1.9260165087129317E-2</v>
      </c>
      <c r="D4" s="44">
        <v>0.26872098408752343</v>
      </c>
      <c r="E4" s="43">
        <v>0</v>
      </c>
      <c r="F4" s="46">
        <v>0</v>
      </c>
      <c r="G4" s="44">
        <v>0</v>
      </c>
    </row>
    <row r="5" spans="1:7" ht="15" x14ac:dyDescent="0.3">
      <c r="A5" s="39" t="s">
        <v>42</v>
      </c>
      <c r="B5" s="40">
        <v>3901</v>
      </c>
      <c r="C5" s="45">
        <v>9.9383470905941101E-2</v>
      </c>
      <c r="D5" s="41">
        <v>1.386614495933107</v>
      </c>
      <c r="E5" s="40">
        <v>452</v>
      </c>
      <c r="F5" s="45">
        <v>0.11336844745422624</v>
      </c>
      <c r="G5" s="41">
        <v>0.52716472848100748</v>
      </c>
    </row>
    <row r="6" spans="1:7" s="38" customFormat="1" ht="15" x14ac:dyDescent="0.3">
      <c r="A6" s="42" t="s">
        <v>10</v>
      </c>
      <c r="B6" s="43">
        <v>39252</v>
      </c>
      <c r="C6" s="46">
        <v>1</v>
      </c>
      <c r="D6" s="44">
        <v>13.95216411032205</v>
      </c>
      <c r="E6" s="43">
        <v>3987</v>
      </c>
      <c r="F6" s="46">
        <v>1</v>
      </c>
      <c r="G6" s="44">
        <v>4.6500127709154357</v>
      </c>
    </row>
    <row r="7" spans="1:7" x14ac:dyDescent="0.3">
      <c r="A7" s="143" t="s">
        <v>118</v>
      </c>
      <c r="B7" s="144"/>
      <c r="C7" s="144"/>
      <c r="D7" s="144"/>
      <c r="E7" s="144"/>
      <c r="F7" s="144"/>
      <c r="G7" s="145"/>
    </row>
  </sheetData>
  <mergeCells count="3">
    <mergeCell ref="B1:D1"/>
    <mergeCell ref="E1:G1"/>
    <mergeCell ref="A7:G7"/>
  </mergeCells>
  <pageMargins left="0.7" right="0.7" top="0.75" bottom="0.75" header="0.3" footer="0.3"/>
  <pageSetup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92402-75A3-4392-B675-A925192A039B}">
  <dimension ref="A1:C11"/>
  <sheetViews>
    <sheetView workbookViewId="0">
      <selection activeCell="G22" sqref="G22"/>
    </sheetView>
  </sheetViews>
  <sheetFormatPr baseColWidth="10" defaultRowHeight="14.4" x14ac:dyDescent="0.3"/>
  <cols>
    <col min="1" max="1" width="61.77734375" customWidth="1"/>
    <col min="2" max="3" width="10.33203125" bestFit="1" customWidth="1"/>
  </cols>
  <sheetData>
    <row r="1" spans="1:3" ht="15.6" x14ac:dyDescent="0.3">
      <c r="A1" s="8" t="s">
        <v>119</v>
      </c>
      <c r="B1" s="8" t="s">
        <v>15</v>
      </c>
      <c r="C1" s="8" t="s">
        <v>16</v>
      </c>
    </row>
    <row r="2" spans="1:3" ht="15" customHeight="1" x14ac:dyDescent="0.3">
      <c r="A2" s="39" t="s">
        <v>120</v>
      </c>
      <c r="B2" s="40">
        <v>93242</v>
      </c>
      <c r="C2" s="40">
        <v>31374</v>
      </c>
    </row>
    <row r="3" spans="1:3" ht="15" customHeight="1" x14ac:dyDescent="0.3">
      <c r="A3" s="42" t="s">
        <v>128</v>
      </c>
      <c r="B3" s="43">
        <v>399694</v>
      </c>
      <c r="C3" s="43">
        <v>143267</v>
      </c>
    </row>
    <row r="4" spans="1:3" ht="15" customHeight="1" x14ac:dyDescent="0.3">
      <c r="A4" s="39" t="s">
        <v>121</v>
      </c>
      <c r="B4" s="40">
        <v>267755</v>
      </c>
      <c r="C4" s="40">
        <v>102082</v>
      </c>
    </row>
    <row r="5" spans="1:3" ht="15" customHeight="1" x14ac:dyDescent="0.3">
      <c r="A5" s="42" t="s">
        <v>122</v>
      </c>
      <c r="B5" s="43">
        <v>84034</v>
      </c>
      <c r="C5" s="43">
        <v>35437</v>
      </c>
    </row>
    <row r="6" spans="1:3" ht="15" customHeight="1" x14ac:dyDescent="0.3">
      <c r="A6" s="39" t="s">
        <v>123</v>
      </c>
      <c r="B6" s="40">
        <v>19691</v>
      </c>
      <c r="C6" s="40">
        <v>7758</v>
      </c>
    </row>
    <row r="7" spans="1:3" ht="15" customHeight="1" x14ac:dyDescent="0.3">
      <c r="A7" s="42" t="s">
        <v>124</v>
      </c>
      <c r="B7" s="43">
        <v>160131</v>
      </c>
      <c r="C7" s="43">
        <v>68205</v>
      </c>
    </row>
    <row r="8" spans="1:3" ht="15" customHeight="1" x14ac:dyDescent="0.3">
      <c r="A8" s="39" t="s">
        <v>125</v>
      </c>
      <c r="B8" s="40">
        <v>93310</v>
      </c>
      <c r="C8" s="40">
        <v>37782</v>
      </c>
    </row>
    <row r="9" spans="1:3" ht="15" customHeight="1" x14ac:dyDescent="0.3">
      <c r="A9" s="42" t="s">
        <v>126</v>
      </c>
      <c r="B9" s="43">
        <v>66821</v>
      </c>
      <c r="C9" s="43">
        <v>30423</v>
      </c>
    </row>
    <row r="10" spans="1:3" ht="15" customHeight="1" x14ac:dyDescent="0.3">
      <c r="A10" s="39" t="s">
        <v>127</v>
      </c>
      <c r="B10" s="40">
        <v>84533</v>
      </c>
      <c r="C10" s="40">
        <v>31497</v>
      </c>
    </row>
    <row r="11" spans="1:3" ht="27.6" customHeight="1" x14ac:dyDescent="0.3">
      <c r="A11" s="149" t="s">
        <v>129</v>
      </c>
      <c r="B11" s="150"/>
      <c r="C11" s="150"/>
    </row>
  </sheetData>
  <mergeCells count="1">
    <mergeCell ref="A11:C11"/>
  </mergeCells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2E806-4F4F-45AD-86AB-9099CF683EDE}">
  <dimension ref="A1:B22"/>
  <sheetViews>
    <sheetView workbookViewId="0">
      <selection activeCell="F18" sqref="F18"/>
    </sheetView>
  </sheetViews>
  <sheetFormatPr baseColWidth="10" defaultRowHeight="14.4" x14ac:dyDescent="0.3"/>
  <cols>
    <col min="1" max="1" width="65.33203125" customWidth="1"/>
    <col min="2" max="2" width="17.44140625" bestFit="1" customWidth="1"/>
  </cols>
  <sheetData>
    <row r="1" spans="1:2" ht="15" customHeight="1" x14ac:dyDescent="0.3">
      <c r="A1" s="151" t="s">
        <v>130</v>
      </c>
      <c r="B1" s="151" t="s">
        <v>144</v>
      </c>
    </row>
    <row r="2" spans="1:2" ht="16.2" customHeight="1" thickBot="1" x14ac:dyDescent="0.35">
      <c r="A2" s="152"/>
      <c r="B2" s="152"/>
    </row>
    <row r="3" spans="1:2" ht="30" x14ac:dyDescent="0.3">
      <c r="A3" s="47" t="s">
        <v>145</v>
      </c>
      <c r="B3" s="40">
        <v>564</v>
      </c>
    </row>
    <row r="4" spans="1:2" ht="15" x14ac:dyDescent="0.3">
      <c r="A4" s="48" t="s">
        <v>131</v>
      </c>
      <c r="B4" s="43">
        <v>21</v>
      </c>
    </row>
    <row r="5" spans="1:2" ht="15" x14ac:dyDescent="0.3">
      <c r="A5" s="47" t="s">
        <v>132</v>
      </c>
      <c r="B5" s="40">
        <v>255</v>
      </c>
    </row>
    <row r="6" spans="1:2" ht="15" x14ac:dyDescent="0.3">
      <c r="A6" s="48" t="s">
        <v>133</v>
      </c>
      <c r="B6" s="43">
        <v>2910</v>
      </c>
    </row>
    <row r="7" spans="1:2" ht="15" x14ac:dyDescent="0.3">
      <c r="A7" s="47" t="s">
        <v>134</v>
      </c>
      <c r="B7" s="40">
        <v>1297</v>
      </c>
    </row>
    <row r="8" spans="1:2" ht="15" x14ac:dyDescent="0.3">
      <c r="A8" s="48" t="s">
        <v>135</v>
      </c>
      <c r="B8" s="43">
        <v>11987</v>
      </c>
    </row>
    <row r="9" spans="1:2" ht="15" x14ac:dyDescent="0.3">
      <c r="A9" s="47" t="s">
        <v>136</v>
      </c>
      <c r="B9" s="40">
        <v>139</v>
      </c>
    </row>
    <row r="10" spans="1:2" ht="15" x14ac:dyDescent="0.3">
      <c r="A10" s="48" t="s">
        <v>137</v>
      </c>
      <c r="B10" s="43">
        <v>76</v>
      </c>
    </row>
    <row r="11" spans="1:2" ht="15" x14ac:dyDescent="0.3">
      <c r="A11" s="47" t="s">
        <v>138</v>
      </c>
      <c r="B11" s="40">
        <v>322</v>
      </c>
    </row>
    <row r="12" spans="1:2" ht="30" x14ac:dyDescent="0.3">
      <c r="A12" s="48" t="s">
        <v>148</v>
      </c>
      <c r="B12" s="43">
        <v>586</v>
      </c>
    </row>
    <row r="13" spans="1:2" ht="15" x14ac:dyDescent="0.3">
      <c r="A13" s="47" t="s">
        <v>139</v>
      </c>
      <c r="B13" s="40">
        <v>800</v>
      </c>
    </row>
    <row r="14" spans="1:2" ht="30" x14ac:dyDescent="0.3">
      <c r="A14" s="48" t="s">
        <v>146</v>
      </c>
      <c r="B14" s="43">
        <v>595</v>
      </c>
    </row>
    <row r="15" spans="1:2" ht="15" x14ac:dyDescent="0.3">
      <c r="A15" s="47" t="s">
        <v>140</v>
      </c>
      <c r="B15" s="40">
        <v>315</v>
      </c>
    </row>
    <row r="16" spans="1:2" ht="15" x14ac:dyDescent="0.3">
      <c r="A16" s="48" t="s">
        <v>141</v>
      </c>
      <c r="B16" s="43">
        <v>2028</v>
      </c>
    </row>
    <row r="17" spans="1:2" ht="30" x14ac:dyDescent="0.3">
      <c r="A17" s="47" t="s">
        <v>147</v>
      </c>
      <c r="B17" s="40">
        <v>346</v>
      </c>
    </row>
    <row r="18" spans="1:2" ht="30" x14ac:dyDescent="0.3">
      <c r="A18" s="48" t="s">
        <v>149</v>
      </c>
      <c r="B18" s="43">
        <v>3445</v>
      </c>
    </row>
    <row r="19" spans="1:2" ht="15" x14ac:dyDescent="0.3">
      <c r="A19" s="47" t="s">
        <v>142</v>
      </c>
      <c r="B19" s="40">
        <v>5678</v>
      </c>
    </row>
    <row r="20" spans="1:2" ht="15" x14ac:dyDescent="0.3">
      <c r="A20" s="48" t="s">
        <v>143</v>
      </c>
      <c r="B20" s="43">
        <v>10</v>
      </c>
    </row>
    <row r="21" spans="1:2" ht="15" x14ac:dyDescent="0.3">
      <c r="A21" s="49" t="s">
        <v>23</v>
      </c>
      <c r="B21" s="40">
        <v>31374</v>
      </c>
    </row>
    <row r="22" spans="1:2" x14ac:dyDescent="0.3">
      <c r="A22" s="149" t="s">
        <v>150</v>
      </c>
      <c r="B22" s="150"/>
    </row>
  </sheetData>
  <mergeCells count="3">
    <mergeCell ref="A22:B22"/>
    <mergeCell ref="A1:A2"/>
    <mergeCell ref="B1:B2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A8FE-E53A-4FED-8079-F0F16C416860}">
  <dimension ref="A1:S15"/>
  <sheetViews>
    <sheetView zoomScale="53" zoomScaleNormal="53" workbookViewId="0">
      <selection activeCell="T34" sqref="T34"/>
    </sheetView>
  </sheetViews>
  <sheetFormatPr baseColWidth="10" defaultRowHeight="14.4" x14ac:dyDescent="0.3"/>
  <cols>
    <col min="10" max="10" width="4.33203125" customWidth="1"/>
  </cols>
  <sheetData>
    <row r="1" spans="1:19" ht="15" customHeight="1" x14ac:dyDescent="0.3"/>
    <row r="6" spans="1:19" x14ac:dyDescent="0.3">
      <c r="R6" s="112" t="s">
        <v>241</v>
      </c>
      <c r="S6" s="113">
        <v>3.5655472443202698</v>
      </c>
    </row>
    <row r="7" spans="1:19" x14ac:dyDescent="0.3">
      <c r="R7" s="114" t="s">
        <v>242</v>
      </c>
      <c r="S7" s="113">
        <v>18.026823533267201</v>
      </c>
    </row>
    <row r="8" spans="1:19" x14ac:dyDescent="0.3">
      <c r="R8" s="114" t="s">
        <v>243</v>
      </c>
      <c r="S8" s="113">
        <v>70.171859595653402</v>
      </c>
    </row>
    <row r="9" spans="1:19" x14ac:dyDescent="0.3">
      <c r="R9" s="116" t="s">
        <v>42</v>
      </c>
      <c r="S9" s="113">
        <v>8.2357696267590796</v>
      </c>
    </row>
    <row r="11" spans="1:19" ht="43.2" x14ac:dyDescent="0.3">
      <c r="A11" s="112" t="s">
        <v>244</v>
      </c>
      <c r="B11" s="113">
        <v>35.919283613393702</v>
      </c>
      <c r="S11" s="117">
        <f>SUM(S6:S9)</f>
        <v>99.999999999999957</v>
      </c>
    </row>
    <row r="12" spans="1:19" ht="21.6" x14ac:dyDescent="0.3">
      <c r="A12" s="114" t="s">
        <v>245</v>
      </c>
      <c r="B12" s="113">
        <v>7.6920345958582201</v>
      </c>
    </row>
    <row r="13" spans="1:19" ht="21.6" x14ac:dyDescent="0.3">
      <c r="A13" s="114" t="s">
        <v>246</v>
      </c>
      <c r="B13" s="113">
        <v>15.1623148747443</v>
      </c>
    </row>
    <row r="14" spans="1:19" ht="32.4" x14ac:dyDescent="0.3">
      <c r="A14" s="114" t="s">
        <v>247</v>
      </c>
      <c r="B14" s="113">
        <v>40.503753710698</v>
      </c>
    </row>
    <row r="15" spans="1:19" x14ac:dyDescent="0.3">
      <c r="A15" s="116" t="s">
        <v>42</v>
      </c>
      <c r="B15" s="113">
        <v>0.72261320530571005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6A6D1-D1B1-424E-9150-06115959A419}">
  <dimension ref="A1:D16"/>
  <sheetViews>
    <sheetView zoomScale="130" zoomScaleNormal="130" workbookViewId="0">
      <selection activeCell="E9" sqref="E9"/>
    </sheetView>
  </sheetViews>
  <sheetFormatPr baseColWidth="10" defaultRowHeight="14.4" x14ac:dyDescent="0.3"/>
  <cols>
    <col min="1" max="1" width="24.109375" bestFit="1" customWidth="1"/>
    <col min="2" max="2" width="10.33203125" customWidth="1"/>
    <col min="3" max="3" width="24.109375" bestFit="1" customWidth="1"/>
    <col min="4" max="4" width="9.21875" customWidth="1"/>
  </cols>
  <sheetData>
    <row r="1" spans="1:4" ht="31.2" x14ac:dyDescent="0.3">
      <c r="A1" s="8" t="s">
        <v>151</v>
      </c>
      <c r="B1" s="8" t="s">
        <v>152</v>
      </c>
      <c r="C1" s="8" t="s">
        <v>151</v>
      </c>
      <c r="D1" s="8" t="s">
        <v>152</v>
      </c>
    </row>
    <row r="2" spans="1:4" ht="15" x14ac:dyDescent="0.3">
      <c r="A2" s="50" t="s">
        <v>153</v>
      </c>
      <c r="B2" s="50">
        <v>1</v>
      </c>
      <c r="C2" s="50" t="s">
        <v>154</v>
      </c>
      <c r="D2" s="50">
        <v>15</v>
      </c>
    </row>
    <row r="3" spans="1:4" ht="15" x14ac:dyDescent="0.3">
      <c r="A3" s="51" t="s">
        <v>155</v>
      </c>
      <c r="B3" s="51">
        <v>2</v>
      </c>
      <c r="C3" s="51" t="s">
        <v>156</v>
      </c>
      <c r="D3" s="51">
        <v>16</v>
      </c>
    </row>
    <row r="4" spans="1:4" ht="15" x14ac:dyDescent="0.3">
      <c r="A4" s="50" t="s">
        <v>157</v>
      </c>
      <c r="B4" s="50">
        <v>3</v>
      </c>
      <c r="C4" s="50" t="s">
        <v>158</v>
      </c>
      <c r="D4" s="50">
        <v>17</v>
      </c>
    </row>
    <row r="5" spans="1:4" ht="15" x14ac:dyDescent="0.3">
      <c r="A5" s="51" t="s">
        <v>159</v>
      </c>
      <c r="B5" s="51">
        <v>4</v>
      </c>
      <c r="C5" s="51" t="s">
        <v>160</v>
      </c>
      <c r="D5" s="51">
        <v>18</v>
      </c>
    </row>
    <row r="6" spans="1:4" ht="15" x14ac:dyDescent="0.3">
      <c r="A6" s="50" t="s">
        <v>161</v>
      </c>
      <c r="B6" s="50">
        <v>5</v>
      </c>
      <c r="C6" s="50" t="s">
        <v>162</v>
      </c>
      <c r="D6" s="50">
        <v>19</v>
      </c>
    </row>
    <row r="7" spans="1:4" ht="15" x14ac:dyDescent="0.3">
      <c r="A7" s="51" t="s">
        <v>163</v>
      </c>
      <c r="B7" s="51">
        <v>6</v>
      </c>
      <c r="C7" s="51" t="s">
        <v>164</v>
      </c>
      <c r="D7" s="51">
        <v>20</v>
      </c>
    </row>
    <row r="8" spans="1:4" ht="15" x14ac:dyDescent="0.3">
      <c r="A8" s="50" t="s">
        <v>165</v>
      </c>
      <c r="B8" s="50">
        <v>7</v>
      </c>
      <c r="C8" s="50" t="s">
        <v>166</v>
      </c>
      <c r="D8" s="50">
        <v>21</v>
      </c>
    </row>
    <row r="9" spans="1:4" ht="15" x14ac:dyDescent="0.3">
      <c r="A9" s="51" t="s">
        <v>167</v>
      </c>
      <c r="B9" s="51">
        <v>8</v>
      </c>
      <c r="C9" s="51" t="s">
        <v>168</v>
      </c>
      <c r="D9" s="51">
        <v>22</v>
      </c>
    </row>
    <row r="10" spans="1:4" ht="15" x14ac:dyDescent="0.3">
      <c r="A10" s="50" t="s">
        <v>169</v>
      </c>
      <c r="B10" s="50">
        <v>9</v>
      </c>
      <c r="C10" s="50" t="s">
        <v>170</v>
      </c>
      <c r="D10" s="50">
        <v>23</v>
      </c>
    </row>
    <row r="11" spans="1:4" ht="15" x14ac:dyDescent="0.3">
      <c r="A11" s="51" t="s">
        <v>171</v>
      </c>
      <c r="B11" s="51">
        <v>10</v>
      </c>
      <c r="C11" s="51" t="s">
        <v>172</v>
      </c>
      <c r="D11" s="51">
        <v>24</v>
      </c>
    </row>
    <row r="12" spans="1:4" ht="15" x14ac:dyDescent="0.3">
      <c r="A12" s="50" t="s">
        <v>173</v>
      </c>
      <c r="B12" s="50">
        <v>11</v>
      </c>
      <c r="C12" s="50" t="s">
        <v>174</v>
      </c>
      <c r="D12" s="50">
        <v>25</v>
      </c>
    </row>
    <row r="13" spans="1:4" ht="15" x14ac:dyDescent="0.3">
      <c r="A13" s="51" t="s">
        <v>175</v>
      </c>
      <c r="B13" s="51">
        <v>12</v>
      </c>
      <c r="C13" s="51" t="s">
        <v>176</v>
      </c>
      <c r="D13" s="51">
        <v>26</v>
      </c>
    </row>
    <row r="14" spans="1:4" ht="15" x14ac:dyDescent="0.3">
      <c r="A14" s="50" t="s">
        <v>177</v>
      </c>
      <c r="B14" s="50">
        <v>13</v>
      </c>
      <c r="C14" s="50" t="s">
        <v>178</v>
      </c>
      <c r="D14" s="50">
        <v>27</v>
      </c>
    </row>
    <row r="15" spans="1:4" ht="15" x14ac:dyDescent="0.3">
      <c r="A15" s="51" t="s">
        <v>179</v>
      </c>
      <c r="B15" s="51">
        <v>14</v>
      </c>
      <c r="C15" s="51"/>
      <c r="D15" s="51"/>
    </row>
    <row r="16" spans="1:4" x14ac:dyDescent="0.3">
      <c r="A16" s="153" t="s">
        <v>180</v>
      </c>
      <c r="B16" s="154"/>
      <c r="C16" s="154"/>
      <c r="D16" s="154"/>
    </row>
  </sheetData>
  <mergeCells count="1">
    <mergeCell ref="A16:D16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2D93E-CDA4-449C-AF6C-F8C199112A00}">
  <dimension ref="A1:C13"/>
  <sheetViews>
    <sheetView zoomScaleNormal="100" workbookViewId="0">
      <selection activeCell="B22" sqref="B22"/>
    </sheetView>
  </sheetViews>
  <sheetFormatPr baseColWidth="10" defaultRowHeight="14.4" x14ac:dyDescent="0.3"/>
  <cols>
    <col min="1" max="1" width="13.5546875" customWidth="1"/>
    <col min="2" max="2" width="32.77734375" style="52" customWidth="1"/>
    <col min="3" max="3" width="32.77734375" customWidth="1"/>
  </cols>
  <sheetData>
    <row r="1" spans="1:3" ht="15.6" x14ac:dyDescent="0.3">
      <c r="A1" s="1" t="s">
        <v>9</v>
      </c>
      <c r="B1" s="1" t="s">
        <v>8</v>
      </c>
      <c r="C1" s="1" t="s">
        <v>7</v>
      </c>
    </row>
    <row r="2" spans="1:3" ht="19.95" customHeight="1" x14ac:dyDescent="0.3">
      <c r="A2" s="4">
        <v>1980</v>
      </c>
      <c r="B2" s="5">
        <v>560011</v>
      </c>
      <c r="C2" s="2" t="s">
        <v>6</v>
      </c>
    </row>
    <row r="3" spans="1:3" ht="19.95" customHeight="1" x14ac:dyDescent="0.3">
      <c r="A3" s="6">
        <v>1990</v>
      </c>
      <c r="B3" s="7">
        <v>601123</v>
      </c>
      <c r="C3" s="3" t="s">
        <v>13</v>
      </c>
    </row>
    <row r="4" spans="1:3" ht="19.95" customHeight="1" x14ac:dyDescent="0.3">
      <c r="A4" s="4">
        <v>1995</v>
      </c>
      <c r="B4" s="5">
        <v>696262</v>
      </c>
      <c r="C4" s="2" t="s">
        <v>5</v>
      </c>
    </row>
    <row r="5" spans="1:3" ht="19.95" customHeight="1" x14ac:dyDescent="0.3">
      <c r="A5" s="6">
        <v>2000</v>
      </c>
      <c r="B5" s="7">
        <v>745537</v>
      </c>
      <c r="C5" s="3" t="s">
        <v>4</v>
      </c>
    </row>
    <row r="6" spans="1:3" ht="19.95" customHeight="1" x14ac:dyDescent="0.3">
      <c r="A6" s="4">
        <v>2005</v>
      </c>
      <c r="B6" s="5">
        <v>793730</v>
      </c>
      <c r="C6" s="2" t="s">
        <v>3</v>
      </c>
    </row>
    <row r="7" spans="1:3" ht="19.95" customHeight="1" x14ac:dyDescent="0.3">
      <c r="A7" s="6">
        <v>2010</v>
      </c>
      <c r="B7" s="7">
        <v>858638</v>
      </c>
      <c r="C7" s="3" t="s">
        <v>2</v>
      </c>
    </row>
    <row r="8" spans="1:3" ht="19.95" customHeight="1" x14ac:dyDescent="0.3">
      <c r="A8" s="4">
        <v>2015</v>
      </c>
      <c r="B8" s="5">
        <v>905265</v>
      </c>
      <c r="C8" s="2" t="s">
        <v>1</v>
      </c>
    </row>
    <row r="9" spans="1:3" ht="19.95" customHeight="1" x14ac:dyDescent="0.3">
      <c r="A9" s="6">
        <v>2015</v>
      </c>
      <c r="B9" s="7">
        <v>919119</v>
      </c>
      <c r="C9" s="3" t="s">
        <v>0</v>
      </c>
    </row>
    <row r="10" spans="1:3" ht="19.95" customHeight="1" x14ac:dyDescent="0.3">
      <c r="A10" s="4">
        <v>2020</v>
      </c>
      <c r="B10" s="5">
        <v>962871</v>
      </c>
      <c r="C10" s="2" t="s">
        <v>0</v>
      </c>
    </row>
    <row r="11" spans="1:3" ht="19.95" customHeight="1" x14ac:dyDescent="0.3">
      <c r="A11" s="6">
        <v>2025</v>
      </c>
      <c r="B11" s="7">
        <v>994104</v>
      </c>
      <c r="C11" s="3" t="s">
        <v>0</v>
      </c>
    </row>
    <row r="12" spans="1:3" ht="19.95" customHeight="1" x14ac:dyDescent="0.3">
      <c r="A12" s="4">
        <v>2030</v>
      </c>
      <c r="B12" s="5">
        <v>1014676</v>
      </c>
      <c r="C12" s="2" t="s">
        <v>0</v>
      </c>
    </row>
    <row r="13" spans="1:3" ht="44.4" customHeight="1" x14ac:dyDescent="0.3">
      <c r="A13" s="121" t="s">
        <v>14</v>
      </c>
      <c r="B13" s="122"/>
      <c r="C13" s="122"/>
    </row>
  </sheetData>
  <mergeCells count="1">
    <mergeCell ref="A13:C1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C506B-19BB-4FC7-BF00-D87EA643DA1D}">
  <dimension ref="A1:H40"/>
  <sheetViews>
    <sheetView zoomScale="95" zoomScaleNormal="95" workbookViewId="0">
      <selection activeCell="G19" sqref="G19"/>
    </sheetView>
  </sheetViews>
  <sheetFormatPr baseColWidth="10" defaultRowHeight="14.4" x14ac:dyDescent="0.3"/>
  <cols>
    <col min="5" max="5" width="7.6640625" customWidth="1"/>
    <col min="6" max="6" width="5" bestFit="1" customWidth="1"/>
    <col min="7" max="7" width="19.5546875" bestFit="1" customWidth="1"/>
    <col min="8" max="8" width="19.44140625" bestFit="1" customWidth="1"/>
  </cols>
  <sheetData>
    <row r="1" spans="1:5" x14ac:dyDescent="0.3">
      <c r="A1" s="76">
        <v>1990</v>
      </c>
      <c r="B1" s="77">
        <v>601123</v>
      </c>
      <c r="C1" s="78">
        <v>1990</v>
      </c>
      <c r="D1">
        <v>0</v>
      </c>
    </row>
    <row r="2" spans="1:5" x14ac:dyDescent="0.3">
      <c r="A2" s="76">
        <v>1995</v>
      </c>
      <c r="B2" s="77">
        <v>696262</v>
      </c>
      <c r="C2" s="78">
        <v>1995</v>
      </c>
      <c r="D2">
        <v>0</v>
      </c>
    </row>
    <row r="3" spans="1:5" x14ac:dyDescent="0.3">
      <c r="A3" s="76">
        <v>2000</v>
      </c>
      <c r="B3" s="77">
        <v>745537</v>
      </c>
      <c r="C3" s="78">
        <v>2000</v>
      </c>
      <c r="D3">
        <v>0</v>
      </c>
    </row>
    <row r="4" spans="1:5" x14ac:dyDescent="0.3">
      <c r="A4" s="76">
        <v>2005</v>
      </c>
      <c r="B4" s="77">
        <v>793730</v>
      </c>
      <c r="C4" s="78">
        <v>2005</v>
      </c>
      <c r="D4">
        <v>0</v>
      </c>
    </row>
    <row r="5" spans="1:5" x14ac:dyDescent="0.3">
      <c r="A5" s="76">
        <v>2010</v>
      </c>
      <c r="B5" s="77">
        <v>858638</v>
      </c>
      <c r="C5" s="78">
        <v>2010</v>
      </c>
      <c r="D5">
        <v>0</v>
      </c>
    </row>
    <row r="6" spans="1:5" x14ac:dyDescent="0.3">
      <c r="A6" s="76">
        <v>2015</v>
      </c>
      <c r="B6" s="77">
        <v>905265</v>
      </c>
      <c r="C6" s="78">
        <v>2015</v>
      </c>
      <c r="D6" s="79">
        <v>919119</v>
      </c>
    </row>
    <row r="7" spans="1:5" x14ac:dyDescent="0.3">
      <c r="A7" s="76">
        <v>2020</v>
      </c>
      <c r="B7" s="77">
        <v>0</v>
      </c>
      <c r="C7" s="78">
        <v>2020</v>
      </c>
      <c r="D7" s="79">
        <v>962871</v>
      </c>
    </row>
    <row r="8" spans="1:5" x14ac:dyDescent="0.3">
      <c r="A8" s="76">
        <v>2025</v>
      </c>
      <c r="B8" s="77">
        <v>0</v>
      </c>
      <c r="C8" s="78">
        <v>2025</v>
      </c>
      <c r="D8" s="79">
        <v>994104</v>
      </c>
      <c r="E8" s="80"/>
    </row>
    <row r="9" spans="1:5" x14ac:dyDescent="0.3">
      <c r="A9" s="76">
        <v>2030</v>
      </c>
      <c r="B9" s="77">
        <v>0</v>
      </c>
      <c r="C9" s="78">
        <v>2030</v>
      </c>
      <c r="D9" s="79">
        <v>1014676</v>
      </c>
      <c r="E9" s="80"/>
    </row>
    <row r="10" spans="1:5" x14ac:dyDescent="0.3">
      <c r="A10" s="76"/>
      <c r="B10" s="77"/>
      <c r="E10" s="80"/>
    </row>
    <row r="11" spans="1:5" ht="15" thickBot="1" x14ac:dyDescent="0.35">
      <c r="A11" s="81" t="s">
        <v>9</v>
      </c>
      <c r="B11" s="82" t="s">
        <v>12</v>
      </c>
      <c r="C11" s="82" t="s">
        <v>11</v>
      </c>
      <c r="D11" s="83" t="s">
        <v>10</v>
      </c>
      <c r="E11" s="80"/>
    </row>
    <row r="12" spans="1:5" x14ac:dyDescent="0.3">
      <c r="A12" s="84">
        <v>2015</v>
      </c>
      <c r="B12" s="85">
        <v>452214</v>
      </c>
      <c r="C12" s="86">
        <v>466905</v>
      </c>
      <c r="D12" s="85">
        <f>B12+C12</f>
        <v>919119</v>
      </c>
      <c r="E12" s="80"/>
    </row>
    <row r="13" spans="1:5" x14ac:dyDescent="0.3">
      <c r="A13" s="84">
        <v>2016</v>
      </c>
      <c r="B13" s="85">
        <v>457409</v>
      </c>
      <c r="C13" s="86">
        <v>472571</v>
      </c>
      <c r="D13" s="85">
        <f t="shared" ref="D13:D27" si="0">B13+C13</f>
        <v>929980</v>
      </c>
      <c r="E13" s="80"/>
    </row>
    <row r="14" spans="1:5" x14ac:dyDescent="0.3">
      <c r="A14" s="84">
        <v>2017</v>
      </c>
      <c r="B14" s="85">
        <v>461713</v>
      </c>
      <c r="C14" s="86">
        <v>477193</v>
      </c>
      <c r="D14" s="85">
        <f t="shared" si="0"/>
        <v>938906</v>
      </c>
    </row>
    <row r="15" spans="1:5" x14ac:dyDescent="0.3">
      <c r="A15" s="84">
        <v>2018</v>
      </c>
      <c r="B15" s="85">
        <v>465758</v>
      </c>
      <c r="C15" s="86">
        <v>481587</v>
      </c>
      <c r="D15" s="85">
        <f t="shared" si="0"/>
        <v>947345</v>
      </c>
    </row>
    <row r="16" spans="1:5" x14ac:dyDescent="0.3">
      <c r="A16" s="84">
        <v>2019</v>
      </c>
      <c r="B16" s="85">
        <v>469565</v>
      </c>
      <c r="C16" s="86">
        <v>485775</v>
      </c>
      <c r="D16" s="85">
        <f t="shared" si="0"/>
        <v>955340</v>
      </c>
    </row>
    <row r="17" spans="1:8" x14ac:dyDescent="0.3">
      <c r="A17" s="84">
        <v>2020</v>
      </c>
      <c r="B17" s="85">
        <v>473128</v>
      </c>
      <c r="C17" s="86">
        <v>489743</v>
      </c>
      <c r="D17" s="85">
        <f>B17+C17</f>
        <v>962871</v>
      </c>
    </row>
    <row r="18" spans="1:8" x14ac:dyDescent="0.3">
      <c r="A18" s="84">
        <v>2021</v>
      </c>
      <c r="B18" s="85">
        <v>476465</v>
      </c>
      <c r="C18" s="86">
        <v>493514</v>
      </c>
      <c r="D18" s="85">
        <f t="shared" si="0"/>
        <v>969979</v>
      </c>
    </row>
    <row r="19" spans="1:8" ht="15" thickBot="1" x14ac:dyDescent="0.35">
      <c r="A19" s="84">
        <v>2022</v>
      </c>
      <c r="B19" s="85">
        <v>479574</v>
      </c>
      <c r="C19" s="86">
        <v>497082</v>
      </c>
      <c r="D19" s="85">
        <f t="shared" si="0"/>
        <v>976656</v>
      </c>
    </row>
    <row r="20" spans="1:8" ht="15" thickBot="1" x14ac:dyDescent="0.35">
      <c r="A20" s="84">
        <v>2023</v>
      </c>
      <c r="B20" s="85">
        <v>482449</v>
      </c>
      <c r="C20" s="86">
        <v>500445</v>
      </c>
      <c r="D20" s="85">
        <f t="shared" si="0"/>
        <v>982894</v>
      </c>
      <c r="F20" s="87" t="s">
        <v>9</v>
      </c>
      <c r="G20" s="88" t="s">
        <v>8</v>
      </c>
      <c r="H20" s="89" t="s">
        <v>7</v>
      </c>
    </row>
    <row r="21" spans="1:8" x14ac:dyDescent="0.3">
      <c r="A21" s="84">
        <v>2024</v>
      </c>
      <c r="B21" s="85">
        <v>485099</v>
      </c>
      <c r="C21" s="86">
        <v>503606</v>
      </c>
      <c r="D21" s="85">
        <f t="shared" si="0"/>
        <v>988705</v>
      </c>
      <c r="F21" s="90">
        <v>1980</v>
      </c>
      <c r="G21" s="91">
        <v>560011</v>
      </c>
      <c r="H21" s="92" t="s">
        <v>6</v>
      </c>
    </row>
    <row r="22" spans="1:8" x14ac:dyDescent="0.3">
      <c r="A22" s="84">
        <v>2025</v>
      </c>
      <c r="B22" s="85">
        <v>487537</v>
      </c>
      <c r="C22" s="86">
        <v>506567</v>
      </c>
      <c r="D22" s="85">
        <f t="shared" si="0"/>
        <v>994104</v>
      </c>
      <c r="F22" s="90">
        <v>1990</v>
      </c>
      <c r="G22" s="93">
        <v>601123</v>
      </c>
      <c r="H22" s="92" t="s">
        <v>214</v>
      </c>
    </row>
    <row r="23" spans="1:8" x14ac:dyDescent="0.3">
      <c r="A23" s="84">
        <v>2026</v>
      </c>
      <c r="B23" s="85">
        <v>489746</v>
      </c>
      <c r="C23" s="86">
        <v>509320</v>
      </c>
      <c r="D23" s="85">
        <f t="shared" si="0"/>
        <v>999066</v>
      </c>
      <c r="F23" s="90">
        <v>1995</v>
      </c>
      <c r="G23" s="93">
        <v>696262</v>
      </c>
      <c r="H23" s="92" t="s">
        <v>5</v>
      </c>
    </row>
    <row r="24" spans="1:8" x14ac:dyDescent="0.3">
      <c r="A24" s="84">
        <v>2027</v>
      </c>
      <c r="B24" s="85">
        <v>491735</v>
      </c>
      <c r="C24" s="86">
        <v>511860</v>
      </c>
      <c r="D24" s="85">
        <f t="shared" si="0"/>
        <v>1003595</v>
      </c>
      <c r="F24" s="90">
        <v>2000</v>
      </c>
      <c r="G24" s="93">
        <v>745537</v>
      </c>
      <c r="H24" s="92" t="s">
        <v>4</v>
      </c>
    </row>
    <row r="25" spans="1:8" x14ac:dyDescent="0.3">
      <c r="A25" s="84">
        <v>2028</v>
      </c>
      <c r="B25" s="85">
        <v>493517</v>
      </c>
      <c r="C25" s="86">
        <v>514210</v>
      </c>
      <c r="D25" s="85">
        <f t="shared" si="0"/>
        <v>1007727</v>
      </c>
      <c r="F25" s="90">
        <v>2005</v>
      </c>
      <c r="G25" s="93">
        <v>793730</v>
      </c>
      <c r="H25" s="92" t="s">
        <v>3</v>
      </c>
    </row>
    <row r="26" spans="1:8" x14ac:dyDescent="0.3">
      <c r="A26" s="84">
        <v>2029</v>
      </c>
      <c r="B26" s="85">
        <v>495063</v>
      </c>
      <c r="C26" s="86">
        <v>516351</v>
      </c>
      <c r="D26" s="85">
        <f t="shared" si="0"/>
        <v>1011414</v>
      </c>
      <c r="F26" s="90">
        <v>2010</v>
      </c>
      <c r="G26" s="93">
        <v>858638</v>
      </c>
      <c r="H26" s="92" t="s">
        <v>2</v>
      </c>
    </row>
    <row r="27" spans="1:8" ht="15" thickBot="1" x14ac:dyDescent="0.35">
      <c r="A27" s="84">
        <v>2030</v>
      </c>
      <c r="B27" s="85">
        <v>496401</v>
      </c>
      <c r="C27" s="86">
        <v>518275</v>
      </c>
      <c r="D27" s="85">
        <f t="shared" si="0"/>
        <v>1014676</v>
      </c>
      <c r="F27" s="94">
        <v>2015</v>
      </c>
      <c r="G27" s="95">
        <v>905265</v>
      </c>
      <c r="H27" s="96" t="s">
        <v>1</v>
      </c>
    </row>
    <row r="28" spans="1:8" x14ac:dyDescent="0.3">
      <c r="F28" s="97">
        <v>2015</v>
      </c>
      <c r="G28" s="98">
        <v>919119</v>
      </c>
      <c r="H28" s="99" t="s">
        <v>0</v>
      </c>
    </row>
    <row r="29" spans="1:8" x14ac:dyDescent="0.3">
      <c r="F29" s="90">
        <v>2020</v>
      </c>
      <c r="G29" s="100">
        <v>962871</v>
      </c>
      <c r="H29" s="92" t="s">
        <v>0</v>
      </c>
    </row>
    <row r="30" spans="1:8" x14ac:dyDescent="0.3">
      <c r="F30" s="90">
        <v>2025</v>
      </c>
      <c r="G30" s="100">
        <v>994104</v>
      </c>
      <c r="H30" s="92" t="s">
        <v>0</v>
      </c>
    </row>
    <row r="31" spans="1:8" ht="15" thickBot="1" x14ac:dyDescent="0.35">
      <c r="A31" s="80"/>
      <c r="F31" s="94">
        <v>2030</v>
      </c>
      <c r="G31" s="101">
        <v>1014676</v>
      </c>
      <c r="H31" s="96" t="s">
        <v>0</v>
      </c>
    </row>
    <row r="32" spans="1:8" x14ac:dyDescent="0.3">
      <c r="A32" s="78"/>
    </row>
    <row r="33" spans="1:1" x14ac:dyDescent="0.3">
      <c r="A33" s="78"/>
    </row>
    <row r="34" spans="1:1" x14ac:dyDescent="0.3">
      <c r="A34" s="78"/>
    </row>
    <row r="35" spans="1:1" x14ac:dyDescent="0.3">
      <c r="A35" s="78"/>
    </row>
    <row r="36" spans="1:1" x14ac:dyDescent="0.3">
      <c r="A36" s="78"/>
    </row>
    <row r="37" spans="1:1" x14ac:dyDescent="0.3">
      <c r="A37" s="78"/>
    </row>
    <row r="38" spans="1:1" x14ac:dyDescent="0.3">
      <c r="A38" s="78"/>
    </row>
    <row r="39" spans="1:1" x14ac:dyDescent="0.3">
      <c r="A39" s="78"/>
    </row>
    <row r="40" spans="1:1" x14ac:dyDescent="0.3">
      <c r="A40" s="78"/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43638-0D57-4668-9E58-9A6FA81D0DEB}">
  <dimension ref="A2:D18"/>
  <sheetViews>
    <sheetView zoomScale="73" zoomScaleNormal="73" workbookViewId="0">
      <selection activeCell="M29" sqref="M29"/>
    </sheetView>
  </sheetViews>
  <sheetFormatPr baseColWidth="10" defaultRowHeight="14.4" x14ac:dyDescent="0.3"/>
  <cols>
    <col min="1" max="1" width="13.5546875" bestFit="1" customWidth="1"/>
    <col min="2" max="4" width="9.109375" bestFit="1" customWidth="1"/>
    <col min="5" max="5" width="7.109375" bestFit="1" customWidth="1"/>
    <col min="6" max="6" width="7" bestFit="1" customWidth="1"/>
    <col min="7" max="7" width="7.109375" bestFit="1" customWidth="1"/>
    <col min="8" max="8" width="7" bestFit="1" customWidth="1"/>
    <col min="9" max="9" width="7.109375" bestFit="1" customWidth="1"/>
    <col min="10" max="10" width="7" bestFit="1" customWidth="1"/>
    <col min="11" max="11" width="7.109375" bestFit="1" customWidth="1"/>
    <col min="12" max="12" width="7" bestFit="1" customWidth="1"/>
    <col min="13" max="13" width="7.109375" bestFit="1" customWidth="1"/>
    <col min="14" max="14" width="7" bestFit="1" customWidth="1"/>
    <col min="15" max="15" width="7.109375" bestFit="1" customWidth="1"/>
    <col min="16" max="16" width="7" bestFit="1" customWidth="1"/>
    <col min="17" max="17" width="7.109375" bestFit="1" customWidth="1"/>
    <col min="18" max="18" width="7" bestFit="1" customWidth="1"/>
    <col min="19" max="19" width="7.109375" bestFit="1" customWidth="1"/>
    <col min="20" max="20" width="7" bestFit="1" customWidth="1"/>
    <col min="21" max="21" width="7.109375" bestFit="1" customWidth="1"/>
    <col min="22" max="22" width="7" bestFit="1" customWidth="1"/>
    <col min="23" max="23" width="7.109375" bestFit="1" customWidth="1"/>
    <col min="24" max="24" width="7" bestFit="1" customWidth="1"/>
    <col min="25" max="25" width="7.109375" bestFit="1" customWidth="1"/>
    <col min="26" max="26" width="7" bestFit="1" customWidth="1"/>
    <col min="27" max="27" width="7.109375" bestFit="1" customWidth="1"/>
    <col min="28" max="28" width="7" bestFit="1" customWidth="1"/>
    <col min="29" max="29" width="7.109375" bestFit="1" customWidth="1"/>
    <col min="30" max="30" width="7" bestFit="1" customWidth="1"/>
    <col min="31" max="31" width="7.109375" bestFit="1" customWidth="1"/>
    <col min="32" max="32" width="7" bestFit="1" customWidth="1"/>
    <col min="33" max="33" width="7.109375" bestFit="1" customWidth="1"/>
  </cols>
  <sheetData>
    <row r="2" spans="1:4" x14ac:dyDescent="0.3">
      <c r="A2" t="s">
        <v>9</v>
      </c>
      <c r="B2" t="s">
        <v>12</v>
      </c>
      <c r="C2" t="s">
        <v>11</v>
      </c>
      <c r="D2" t="s">
        <v>10</v>
      </c>
    </row>
    <row r="3" spans="1:4" x14ac:dyDescent="0.3">
      <c r="A3">
        <v>2015</v>
      </c>
      <c r="B3" s="80">
        <v>452214</v>
      </c>
      <c r="C3" s="80">
        <v>466905</v>
      </c>
      <c r="D3" s="80">
        <f>B3+C3</f>
        <v>919119</v>
      </c>
    </row>
    <row r="4" spans="1:4" x14ac:dyDescent="0.3">
      <c r="A4">
        <v>2016</v>
      </c>
      <c r="B4" s="80">
        <v>457409</v>
      </c>
      <c r="C4" s="80">
        <v>472571</v>
      </c>
      <c r="D4" s="80">
        <f t="shared" ref="D4:D18" si="0">B4+C4</f>
        <v>929980</v>
      </c>
    </row>
    <row r="5" spans="1:4" x14ac:dyDescent="0.3">
      <c r="A5">
        <v>2017</v>
      </c>
      <c r="B5" s="80">
        <v>461713</v>
      </c>
      <c r="C5" s="80">
        <v>477193</v>
      </c>
      <c r="D5" s="80">
        <f t="shared" si="0"/>
        <v>938906</v>
      </c>
    </row>
    <row r="6" spans="1:4" x14ac:dyDescent="0.3">
      <c r="A6">
        <v>2018</v>
      </c>
      <c r="B6" s="80">
        <v>465758</v>
      </c>
      <c r="C6" s="80">
        <v>481587</v>
      </c>
      <c r="D6" s="80">
        <f t="shared" si="0"/>
        <v>947345</v>
      </c>
    </row>
    <row r="7" spans="1:4" x14ac:dyDescent="0.3">
      <c r="A7">
        <v>2019</v>
      </c>
      <c r="B7" s="80">
        <v>469565</v>
      </c>
      <c r="C7" s="80">
        <v>485775</v>
      </c>
      <c r="D7" s="80">
        <f t="shared" si="0"/>
        <v>955340</v>
      </c>
    </row>
    <row r="8" spans="1:4" x14ac:dyDescent="0.3">
      <c r="A8">
        <v>2020</v>
      </c>
      <c r="B8" s="80">
        <v>473128</v>
      </c>
      <c r="C8" s="80">
        <v>489743</v>
      </c>
      <c r="D8" s="80">
        <f t="shared" si="0"/>
        <v>962871</v>
      </c>
    </row>
    <row r="9" spans="1:4" x14ac:dyDescent="0.3">
      <c r="A9">
        <v>2021</v>
      </c>
      <c r="B9" s="80">
        <v>476465</v>
      </c>
      <c r="C9" s="80">
        <v>493514</v>
      </c>
      <c r="D9" s="80">
        <f t="shared" si="0"/>
        <v>969979</v>
      </c>
    </row>
    <row r="10" spans="1:4" x14ac:dyDescent="0.3">
      <c r="A10">
        <v>2022</v>
      </c>
      <c r="B10" s="80">
        <v>479574</v>
      </c>
      <c r="C10" s="80">
        <v>497082</v>
      </c>
      <c r="D10" s="80">
        <f t="shared" si="0"/>
        <v>976656</v>
      </c>
    </row>
    <row r="11" spans="1:4" x14ac:dyDescent="0.3">
      <c r="A11">
        <v>2023</v>
      </c>
      <c r="B11" s="80">
        <v>482449</v>
      </c>
      <c r="C11" s="80">
        <v>500445</v>
      </c>
      <c r="D11" s="80">
        <f t="shared" si="0"/>
        <v>982894</v>
      </c>
    </row>
    <row r="12" spans="1:4" x14ac:dyDescent="0.3">
      <c r="A12">
        <v>2024</v>
      </c>
      <c r="B12" s="80">
        <v>485099</v>
      </c>
      <c r="C12" s="80">
        <v>503606</v>
      </c>
      <c r="D12" s="80">
        <f t="shared" si="0"/>
        <v>988705</v>
      </c>
    </row>
    <row r="13" spans="1:4" x14ac:dyDescent="0.3">
      <c r="A13">
        <v>2025</v>
      </c>
      <c r="B13" s="80">
        <v>487537</v>
      </c>
      <c r="C13" s="80">
        <v>506567</v>
      </c>
      <c r="D13" s="80">
        <f t="shared" si="0"/>
        <v>994104</v>
      </c>
    </row>
    <row r="14" spans="1:4" x14ac:dyDescent="0.3">
      <c r="A14">
        <v>2026</v>
      </c>
      <c r="B14" s="80">
        <v>489746</v>
      </c>
      <c r="C14" s="80">
        <v>509320</v>
      </c>
      <c r="D14" s="80">
        <f t="shared" si="0"/>
        <v>999066</v>
      </c>
    </row>
    <row r="15" spans="1:4" x14ac:dyDescent="0.3">
      <c r="A15">
        <v>2027</v>
      </c>
      <c r="B15" s="80">
        <v>491735</v>
      </c>
      <c r="C15" s="80">
        <v>511860</v>
      </c>
      <c r="D15" s="80">
        <f t="shared" si="0"/>
        <v>1003595</v>
      </c>
    </row>
    <row r="16" spans="1:4" x14ac:dyDescent="0.3">
      <c r="A16">
        <v>2028</v>
      </c>
      <c r="B16" s="80">
        <v>493517</v>
      </c>
      <c r="C16" s="80">
        <v>514210</v>
      </c>
      <c r="D16" s="80">
        <f t="shared" si="0"/>
        <v>1007727</v>
      </c>
    </row>
    <row r="17" spans="1:4" x14ac:dyDescent="0.3">
      <c r="A17">
        <v>2029</v>
      </c>
      <c r="B17" s="80">
        <v>495063</v>
      </c>
      <c r="C17" s="80">
        <v>516351</v>
      </c>
      <c r="D17" s="80">
        <f t="shared" si="0"/>
        <v>1011414</v>
      </c>
    </row>
    <row r="18" spans="1:4" x14ac:dyDescent="0.3">
      <c r="A18">
        <v>2030</v>
      </c>
      <c r="B18" s="80">
        <v>496401</v>
      </c>
      <c r="C18" s="80">
        <v>518275</v>
      </c>
      <c r="D18" s="80">
        <f t="shared" si="0"/>
        <v>1014676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8ACE4-B67D-4176-BD59-3F0C820DFE5A}">
  <dimension ref="A1:G7"/>
  <sheetViews>
    <sheetView workbookViewId="0">
      <selection activeCell="H26" sqref="H26"/>
    </sheetView>
  </sheetViews>
  <sheetFormatPr baseColWidth="10" defaultRowHeight="14.4" x14ac:dyDescent="0.3"/>
  <cols>
    <col min="1" max="1" width="22.88671875" bestFit="1" customWidth="1"/>
    <col min="2" max="2" width="13.109375" customWidth="1"/>
    <col min="3" max="3" width="12.33203125" customWidth="1"/>
    <col min="4" max="4" width="8" customWidth="1"/>
    <col min="5" max="5" width="13.5546875" bestFit="1" customWidth="1"/>
    <col min="6" max="6" width="12.77734375" customWidth="1"/>
    <col min="7" max="7" width="7.5546875" customWidth="1"/>
  </cols>
  <sheetData>
    <row r="1" spans="1:7" ht="31.2" customHeight="1" x14ac:dyDescent="0.3">
      <c r="A1" s="126" t="s">
        <v>25</v>
      </c>
      <c r="B1" s="125" t="s">
        <v>15</v>
      </c>
      <c r="C1" s="125"/>
      <c r="D1" s="125"/>
      <c r="E1" s="126" t="s">
        <v>16</v>
      </c>
      <c r="F1" s="126"/>
      <c r="G1" s="126"/>
    </row>
    <row r="2" spans="1:7" ht="15.6" customHeight="1" x14ac:dyDescent="0.3">
      <c r="A2" s="125"/>
      <c r="B2" s="9" t="s">
        <v>17</v>
      </c>
      <c r="C2" s="9" t="s">
        <v>18</v>
      </c>
      <c r="D2" s="9" t="s">
        <v>19</v>
      </c>
      <c r="E2" s="9" t="s">
        <v>17</v>
      </c>
      <c r="F2" s="9" t="s">
        <v>18</v>
      </c>
      <c r="G2" s="9" t="s">
        <v>19</v>
      </c>
    </row>
    <row r="3" spans="1:7" ht="15" customHeight="1" x14ac:dyDescent="0.3">
      <c r="A3" s="16" t="s">
        <v>20</v>
      </c>
      <c r="B3" s="10">
        <v>5756</v>
      </c>
      <c r="C3" s="10">
        <v>751994</v>
      </c>
      <c r="D3" s="11">
        <v>0.27169759238604779</v>
      </c>
      <c r="E3" s="10">
        <v>1006</v>
      </c>
      <c r="F3" s="10">
        <v>115848</v>
      </c>
      <c r="G3" s="12">
        <v>0.13492065340690723</v>
      </c>
    </row>
    <row r="4" spans="1:7" ht="15" x14ac:dyDescent="0.3">
      <c r="A4" s="17" t="s">
        <v>21</v>
      </c>
      <c r="B4" s="13">
        <v>76</v>
      </c>
      <c r="C4" s="13">
        <v>377732</v>
      </c>
      <c r="D4" s="14">
        <v>0.13647565667700354</v>
      </c>
      <c r="E4" s="13">
        <v>7</v>
      </c>
      <c r="F4" s="13">
        <v>42143</v>
      </c>
      <c r="G4" s="15">
        <v>4.9081219326421614E-2</v>
      </c>
    </row>
    <row r="5" spans="1:7" ht="15" x14ac:dyDescent="0.3">
      <c r="A5" s="16" t="s">
        <v>22</v>
      </c>
      <c r="B5" s="10">
        <v>13</v>
      </c>
      <c r="C5" s="10">
        <v>1638035</v>
      </c>
      <c r="D5" s="11">
        <v>0.5918267509369487</v>
      </c>
      <c r="E5" s="10">
        <v>2</v>
      </c>
      <c r="F5" s="10">
        <v>700647</v>
      </c>
      <c r="G5" s="12">
        <v>0.8159981272666712</v>
      </c>
    </row>
    <row r="6" spans="1:7" ht="15" x14ac:dyDescent="0.3">
      <c r="A6" s="17" t="s">
        <v>23</v>
      </c>
      <c r="B6" s="13">
        <v>5845</v>
      </c>
      <c r="C6" s="13">
        <v>2767761</v>
      </c>
      <c r="D6" s="14">
        <v>1</v>
      </c>
      <c r="E6" s="13">
        <v>1015</v>
      </c>
      <c r="F6" s="13">
        <v>858638</v>
      </c>
      <c r="G6" s="15">
        <v>1</v>
      </c>
    </row>
    <row r="7" spans="1:7" x14ac:dyDescent="0.3">
      <c r="A7" s="123" t="s">
        <v>24</v>
      </c>
      <c r="B7" s="124"/>
      <c r="C7" s="124"/>
      <c r="D7" s="124"/>
      <c r="E7" s="124"/>
      <c r="F7" s="124"/>
      <c r="G7" s="124"/>
    </row>
  </sheetData>
  <mergeCells count="4">
    <mergeCell ref="A7:G7"/>
    <mergeCell ref="B1:D1"/>
    <mergeCell ref="E1:G1"/>
    <mergeCell ref="A1:A2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5D680-994E-451E-A121-1274B8413387}">
  <dimension ref="A1:P11"/>
  <sheetViews>
    <sheetView zoomScaleNormal="100" workbookViewId="0">
      <selection activeCell="F19" sqref="F19"/>
    </sheetView>
  </sheetViews>
  <sheetFormatPr baseColWidth="10" defaultRowHeight="14.4" x14ac:dyDescent="0.3"/>
  <cols>
    <col min="1" max="1" width="38.88671875" customWidth="1"/>
    <col min="2" max="3" width="12.21875" bestFit="1" customWidth="1"/>
    <col min="4" max="5" width="11.6640625" bestFit="1" customWidth="1"/>
    <col min="6" max="6" width="19.5546875" bestFit="1" customWidth="1"/>
    <col min="7" max="16" width="6.77734375" customWidth="1"/>
    <col min="17" max="18" width="5.5546875" bestFit="1" customWidth="1"/>
  </cols>
  <sheetData>
    <row r="1" spans="1:16" ht="15" customHeight="1" x14ac:dyDescent="0.3">
      <c r="A1" s="126" t="s">
        <v>26</v>
      </c>
      <c r="B1" s="129" t="s">
        <v>15</v>
      </c>
      <c r="C1" s="133"/>
      <c r="D1" s="129" t="s">
        <v>16</v>
      </c>
      <c r="E1" s="133"/>
    </row>
    <row r="2" spans="1:16" ht="15" customHeight="1" x14ac:dyDescent="0.3">
      <c r="A2" s="125"/>
      <c r="B2" s="9">
        <v>2012</v>
      </c>
      <c r="C2" s="9">
        <v>2015</v>
      </c>
      <c r="D2" s="9">
        <v>2012</v>
      </c>
      <c r="E2" s="9">
        <v>2015</v>
      </c>
    </row>
    <row r="3" spans="1:16" ht="34.200000000000003" customHeight="1" x14ac:dyDescent="0.3">
      <c r="A3" s="21" t="s">
        <v>28</v>
      </c>
      <c r="B3" s="19">
        <v>14344</v>
      </c>
      <c r="C3" s="19">
        <v>15357</v>
      </c>
      <c r="D3" s="19">
        <v>4184</v>
      </c>
      <c r="E3" s="19">
        <v>4478</v>
      </c>
    </row>
    <row r="4" spans="1:16" ht="46.8" customHeight="1" x14ac:dyDescent="0.3">
      <c r="A4" s="22" t="s">
        <v>29</v>
      </c>
      <c r="B4" s="20">
        <v>454</v>
      </c>
      <c r="C4" s="20">
        <v>532</v>
      </c>
      <c r="D4" s="20">
        <v>149</v>
      </c>
      <c r="E4" s="20">
        <v>191</v>
      </c>
    </row>
    <row r="5" spans="1:16" ht="39.6" customHeight="1" x14ac:dyDescent="0.3">
      <c r="A5" s="21" t="s">
        <v>30</v>
      </c>
      <c r="B5" s="19">
        <v>56592</v>
      </c>
      <c r="C5" s="19">
        <v>53461</v>
      </c>
      <c r="D5" s="19">
        <v>18109</v>
      </c>
      <c r="E5" s="19">
        <v>18269</v>
      </c>
    </row>
    <row r="6" spans="1:16" ht="25.2" customHeight="1" x14ac:dyDescent="0.3">
      <c r="A6" s="131" t="s">
        <v>31</v>
      </c>
      <c r="B6" s="132"/>
      <c r="C6" s="132"/>
      <c r="D6" s="132"/>
      <c r="E6" s="132"/>
    </row>
    <row r="8" spans="1:16" ht="15.6" x14ac:dyDescent="0.3">
      <c r="F8" s="129" t="s">
        <v>15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</row>
    <row r="9" spans="1:16" ht="15.6" x14ac:dyDescent="0.3">
      <c r="F9" s="9" t="s">
        <v>9</v>
      </c>
      <c r="G9" s="9">
        <v>2010</v>
      </c>
      <c r="H9" s="9">
        <v>2011</v>
      </c>
      <c r="I9" s="9">
        <v>2012</v>
      </c>
      <c r="J9" s="9">
        <v>2013</v>
      </c>
      <c r="K9" s="9">
        <v>2014</v>
      </c>
      <c r="L9" s="9">
        <v>2015</v>
      </c>
      <c r="M9" s="9">
        <v>2016</v>
      </c>
      <c r="N9" s="9">
        <v>2017</v>
      </c>
      <c r="O9" s="9">
        <v>2018</v>
      </c>
      <c r="P9" s="9">
        <v>2019</v>
      </c>
    </row>
    <row r="10" spans="1:16" ht="30" x14ac:dyDescent="0.3">
      <c r="F10" s="21" t="s">
        <v>27</v>
      </c>
      <c r="G10" s="18">
        <v>74.599999999999994</v>
      </c>
      <c r="H10" s="18">
        <v>74.8</v>
      </c>
      <c r="I10" s="18">
        <v>74.900000000000006</v>
      </c>
      <c r="J10" s="18">
        <v>74.900000000000006</v>
      </c>
      <c r="K10" s="18">
        <v>74.8</v>
      </c>
      <c r="L10" s="18">
        <v>74.599999999999994</v>
      </c>
      <c r="M10" s="18">
        <v>74.7</v>
      </c>
      <c r="N10" s="18">
        <v>74.8</v>
      </c>
      <c r="O10" s="18">
        <v>74.900000000000006</v>
      </c>
      <c r="P10" s="18">
        <v>75</v>
      </c>
    </row>
    <row r="11" spans="1:16" x14ac:dyDescent="0.3">
      <c r="F11" s="127" t="s">
        <v>32</v>
      </c>
      <c r="G11" s="128"/>
      <c r="H11" s="128"/>
      <c r="I11" s="128"/>
      <c r="J11" s="128"/>
      <c r="K11" s="128"/>
      <c r="L11" s="128"/>
      <c r="M11" s="128"/>
      <c r="N11" s="128"/>
      <c r="O11" s="128"/>
      <c r="P11" s="128"/>
    </row>
  </sheetData>
  <mergeCells count="6">
    <mergeCell ref="F11:P11"/>
    <mergeCell ref="F8:P8"/>
    <mergeCell ref="A6:E6"/>
    <mergeCell ref="A1:A2"/>
    <mergeCell ref="B1:C1"/>
    <mergeCell ref="D1:E1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D8CDE-D93D-44D8-8028-2F6CE6F18488}">
  <dimension ref="A1:G5"/>
  <sheetViews>
    <sheetView zoomScaleNormal="100" workbookViewId="0">
      <selection activeCell="I21" sqref="I21"/>
    </sheetView>
  </sheetViews>
  <sheetFormatPr baseColWidth="10" defaultColWidth="11.44140625" defaultRowHeight="14.4" x14ac:dyDescent="0.3"/>
  <cols>
    <col min="1" max="1" width="14" customWidth="1"/>
  </cols>
  <sheetData>
    <row r="1" spans="1:7" ht="15" customHeight="1" x14ac:dyDescent="0.3">
      <c r="A1" s="134" t="s">
        <v>36</v>
      </c>
      <c r="B1" s="126" t="s">
        <v>33</v>
      </c>
      <c r="C1" s="126"/>
      <c r="D1" s="126"/>
      <c r="E1" s="126" t="s">
        <v>34</v>
      </c>
      <c r="F1" s="126"/>
      <c r="G1" s="126"/>
    </row>
    <row r="2" spans="1:7" ht="16.2" customHeight="1" x14ac:dyDescent="0.3">
      <c r="A2" s="135"/>
      <c r="B2" s="9" t="s">
        <v>10</v>
      </c>
      <c r="C2" s="9" t="s">
        <v>12</v>
      </c>
      <c r="D2" s="9" t="s">
        <v>11</v>
      </c>
      <c r="E2" s="9" t="s">
        <v>10</v>
      </c>
      <c r="F2" s="9" t="s">
        <v>12</v>
      </c>
      <c r="G2" s="9" t="s">
        <v>11</v>
      </c>
    </row>
    <row r="3" spans="1:7" ht="15" x14ac:dyDescent="0.3">
      <c r="A3" s="21" t="s">
        <v>15</v>
      </c>
      <c r="B3" s="23">
        <v>6.7135114747915295E-2</v>
      </c>
      <c r="C3" s="23">
        <v>0.56121763556423998</v>
      </c>
      <c r="D3" s="23">
        <v>0.43878236443575902</v>
      </c>
      <c r="E3" s="23">
        <v>4.1569413512191497E-2</v>
      </c>
      <c r="F3" s="23">
        <v>0.51695112619356498</v>
      </c>
      <c r="G3" s="23">
        <v>0.48304887380643402</v>
      </c>
    </row>
    <row r="4" spans="1:7" ht="15" x14ac:dyDescent="0.3">
      <c r="A4" s="25" t="s">
        <v>35</v>
      </c>
      <c r="B4" s="26">
        <v>6.8032637278694505E-2</v>
      </c>
      <c r="C4" s="26">
        <v>0.57044912559618399</v>
      </c>
      <c r="D4" s="26">
        <v>0.42955087440381501</v>
      </c>
      <c r="E4" s="26">
        <v>3.1130637821640699E-2</v>
      </c>
      <c r="F4" s="26">
        <v>0.48806520473510501</v>
      </c>
      <c r="G4" s="26">
        <v>0.51193479526489405</v>
      </c>
    </row>
    <row r="5" spans="1:7" x14ac:dyDescent="0.3">
      <c r="A5" s="136" t="s">
        <v>37</v>
      </c>
      <c r="B5" s="137"/>
      <c r="C5" s="137"/>
      <c r="D5" s="137"/>
      <c r="E5" s="137"/>
      <c r="F5" s="137"/>
      <c r="G5" s="138"/>
    </row>
  </sheetData>
  <mergeCells count="4">
    <mergeCell ref="B1:D1"/>
    <mergeCell ref="E1:G1"/>
    <mergeCell ref="A1:A2"/>
    <mergeCell ref="A5:G5"/>
  </mergeCells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57485-CD44-4E7D-A5A0-A0B40B8F9D13}">
  <dimension ref="A1:L21"/>
  <sheetViews>
    <sheetView zoomScale="62" zoomScaleNormal="62" workbookViewId="0">
      <selection activeCell="H28" sqref="H28"/>
    </sheetView>
  </sheetViews>
  <sheetFormatPr baseColWidth="10" defaultRowHeight="14.4" x14ac:dyDescent="0.3"/>
  <cols>
    <col min="1" max="1" width="17" bestFit="1" customWidth="1"/>
    <col min="2" max="2" width="10.5546875" bestFit="1" customWidth="1"/>
    <col min="3" max="3" width="20.109375" bestFit="1" customWidth="1"/>
    <col min="4" max="4" width="10.33203125" bestFit="1" customWidth="1"/>
    <col min="5" max="5" width="8.44140625" bestFit="1" customWidth="1"/>
    <col min="6" max="6" width="10.6640625" bestFit="1" customWidth="1"/>
    <col min="7" max="7" width="24" bestFit="1" customWidth="1"/>
    <col min="8" max="8" width="17.88671875" bestFit="1" customWidth="1"/>
    <col min="9" max="9" width="15.109375" bestFit="1" customWidth="1"/>
  </cols>
  <sheetData>
    <row r="1" spans="1:12" x14ac:dyDescent="0.3">
      <c r="A1" s="38" t="s">
        <v>217</v>
      </c>
      <c r="B1" s="38" t="s">
        <v>218</v>
      </c>
      <c r="C1" s="38" t="s">
        <v>219</v>
      </c>
      <c r="D1" s="38" t="s">
        <v>220</v>
      </c>
      <c r="E1" s="38" t="s">
        <v>221</v>
      </c>
      <c r="F1" s="38" t="s">
        <v>222</v>
      </c>
      <c r="G1" s="38" t="s">
        <v>223</v>
      </c>
      <c r="H1" s="38" t="s">
        <v>224</v>
      </c>
      <c r="I1" s="38" t="s">
        <v>42</v>
      </c>
    </row>
    <row r="2" spans="1:12" x14ac:dyDescent="0.3">
      <c r="A2" t="s">
        <v>225</v>
      </c>
      <c r="B2" t="s">
        <v>12</v>
      </c>
      <c r="C2" s="107">
        <f t="shared" ref="C2:I5" si="0">C18/$J18</f>
        <v>5.0320040599273995E-2</v>
      </c>
      <c r="D2" s="107">
        <f t="shared" si="0"/>
        <v>2.1736110389198823E-3</v>
      </c>
      <c r="E2" s="107">
        <f t="shared" si="0"/>
        <v>0.24568325572911853</v>
      </c>
      <c r="F2" s="107">
        <f t="shared" si="0"/>
        <v>0.23072692168479381</v>
      </c>
      <c r="G2" s="107">
        <f t="shared" si="0"/>
        <v>0.237929134609841</v>
      </c>
      <c r="H2" s="107">
        <f t="shared" si="0"/>
        <v>0.23170410160403002</v>
      </c>
      <c r="I2" s="107">
        <f t="shared" si="0"/>
        <v>1.4629347340208E-3</v>
      </c>
    </row>
    <row r="3" spans="1:12" x14ac:dyDescent="0.3">
      <c r="A3" t="s">
        <v>226</v>
      </c>
      <c r="B3" t="s">
        <v>11</v>
      </c>
      <c r="C3" s="107">
        <f t="shared" si="0"/>
        <v>4.3998307861244604E-2</v>
      </c>
      <c r="D3" s="107">
        <f t="shared" si="0"/>
        <v>1.6822379435113531E-3</v>
      </c>
      <c r="E3" s="107">
        <f t="shared" si="0"/>
        <v>0.25320966319238158</v>
      </c>
      <c r="F3" s="107">
        <f t="shared" si="0"/>
        <v>0.23011556947669673</v>
      </c>
      <c r="G3" s="107">
        <f t="shared" si="0"/>
        <v>0.24037821101330303</v>
      </c>
      <c r="H3" s="107">
        <f t="shared" si="0"/>
        <v>0.22906338319742203</v>
      </c>
      <c r="I3" s="107">
        <f t="shared" si="0"/>
        <v>1.5526273154397997E-3</v>
      </c>
      <c r="L3" s="108"/>
    </row>
    <row r="4" spans="1:12" x14ac:dyDescent="0.3">
      <c r="A4" t="s">
        <v>227</v>
      </c>
      <c r="B4" t="s">
        <v>12</v>
      </c>
      <c r="C4" s="107">
        <f t="shared" si="0"/>
        <v>3.9958532112404396E-2</v>
      </c>
      <c r="D4" s="107">
        <f t="shared" si="0"/>
        <v>2.0261285504515215E-3</v>
      </c>
      <c r="E4" s="107">
        <f t="shared" si="0"/>
        <v>0.17984963164163645</v>
      </c>
      <c r="F4" s="107">
        <f t="shared" si="0"/>
        <v>0.2079381384825775</v>
      </c>
      <c r="G4" s="107">
        <f t="shared" si="0"/>
        <v>0.25175671332329197</v>
      </c>
      <c r="H4" s="107">
        <f t="shared" si="0"/>
        <v>0.31722303799542401</v>
      </c>
      <c r="I4" s="107">
        <f t="shared" si="0"/>
        <v>1.2478178942126998E-3</v>
      </c>
      <c r="L4" s="108"/>
    </row>
    <row r="5" spans="1:12" x14ac:dyDescent="0.3">
      <c r="A5" t="s">
        <v>228</v>
      </c>
      <c r="B5" t="s">
        <v>11</v>
      </c>
      <c r="C5" s="107">
        <f t="shared" si="0"/>
        <v>3.7791616752571998E-2</v>
      </c>
      <c r="D5" s="107">
        <f t="shared" si="0"/>
        <v>1.6591300009571636E-3</v>
      </c>
      <c r="E5" s="107">
        <f t="shared" si="0"/>
        <v>0.20342036030966537</v>
      </c>
      <c r="F5" s="107">
        <f t="shared" si="0"/>
        <v>0.20488805223358891</v>
      </c>
      <c r="G5" s="107">
        <f t="shared" si="0"/>
        <v>0.24966425822095997</v>
      </c>
      <c r="H5" s="107">
        <f t="shared" si="0"/>
        <v>0.30131193094306397</v>
      </c>
      <c r="I5" s="107">
        <f t="shared" si="0"/>
        <v>1.2646515391911001E-3</v>
      </c>
    </row>
    <row r="6" spans="1:12" x14ac:dyDescent="0.3">
      <c r="A6" s="38" t="s">
        <v>217</v>
      </c>
      <c r="B6" s="38" t="s">
        <v>218</v>
      </c>
      <c r="C6" s="38" t="s">
        <v>219</v>
      </c>
      <c r="D6" s="38" t="s">
        <v>220</v>
      </c>
      <c r="E6" s="38" t="s">
        <v>221</v>
      </c>
      <c r="F6" s="38" t="s">
        <v>222</v>
      </c>
      <c r="G6" s="38" t="s">
        <v>223</v>
      </c>
      <c r="H6" s="38" t="s">
        <v>224</v>
      </c>
      <c r="I6" s="38" t="s">
        <v>42</v>
      </c>
      <c r="L6" s="108"/>
    </row>
    <row r="7" spans="1:12" x14ac:dyDescent="0.3">
      <c r="A7" t="s">
        <v>15</v>
      </c>
      <c r="B7" t="s">
        <v>10</v>
      </c>
      <c r="C7" s="80">
        <v>102128.99999999991</v>
      </c>
      <c r="D7" s="80">
        <v>4168.9999999999673</v>
      </c>
      <c r="E7" s="80">
        <v>541290.00000000012</v>
      </c>
      <c r="F7" s="80">
        <v>499805.99999999994</v>
      </c>
      <c r="G7" s="80">
        <v>518828.99999999942</v>
      </c>
      <c r="H7" s="80">
        <v>499670.99999999983</v>
      </c>
      <c r="I7" s="80">
        <v>3272.9999999998313</v>
      </c>
      <c r="L7" s="108"/>
    </row>
    <row r="8" spans="1:12" x14ac:dyDescent="0.3">
      <c r="A8" t="s">
        <v>16</v>
      </c>
      <c r="B8" t="s">
        <v>10</v>
      </c>
      <c r="C8" s="80">
        <v>25709.999999999953</v>
      </c>
      <c r="D8" s="80">
        <v>1214.9999999999773</v>
      </c>
      <c r="E8" s="80">
        <v>127206.99999999958</v>
      </c>
      <c r="F8" s="80">
        <v>136627</v>
      </c>
      <c r="G8" s="80">
        <v>165969.99999999956</v>
      </c>
      <c r="H8" s="80">
        <v>204551.99999999951</v>
      </c>
      <c r="I8" s="80">
        <v>831.99999999998602</v>
      </c>
    </row>
    <row r="10" spans="1:12" ht="13.5" customHeight="1" x14ac:dyDescent="0.3">
      <c r="B10" s="109">
        <v>2169167</v>
      </c>
      <c r="C10" s="80">
        <f>SUM(C7:I7)-B10</f>
        <v>0</v>
      </c>
    </row>
    <row r="11" spans="1:12" x14ac:dyDescent="0.3">
      <c r="B11" s="110">
        <v>1058147</v>
      </c>
      <c r="C11" s="80">
        <f>SUM(C2:I2)-B11</f>
        <v>-1058146</v>
      </c>
    </row>
    <row r="12" spans="1:12" x14ac:dyDescent="0.3">
      <c r="B12" s="109">
        <v>1111020</v>
      </c>
      <c r="C12" s="80">
        <f>SUM(C3:I3)-B12</f>
        <v>-1111019</v>
      </c>
      <c r="L12" s="108"/>
    </row>
    <row r="13" spans="1:12" x14ac:dyDescent="0.3">
      <c r="B13" s="110">
        <v>662113</v>
      </c>
      <c r="C13" s="80">
        <f>SUM(C8:I8)-B13</f>
        <v>-1.3969838619232178E-9</v>
      </c>
      <c r="L13" s="108"/>
    </row>
    <row r="14" spans="1:12" x14ac:dyDescent="0.3">
      <c r="B14" s="109">
        <v>317354</v>
      </c>
      <c r="C14" s="80">
        <f>SUM(C4:I4)-B14</f>
        <v>-317353</v>
      </c>
    </row>
    <row r="15" spans="1:12" x14ac:dyDescent="0.3">
      <c r="B15" s="110">
        <v>344759</v>
      </c>
      <c r="C15" s="80">
        <f>SUM(C5:I5)-B15</f>
        <v>-344758</v>
      </c>
    </row>
    <row r="17" spans="1:11" x14ac:dyDescent="0.3">
      <c r="A17" s="38" t="s">
        <v>217</v>
      </c>
      <c r="B17" s="38" t="s">
        <v>218</v>
      </c>
      <c r="C17" s="38" t="s">
        <v>219</v>
      </c>
      <c r="D17" s="38" t="s">
        <v>220</v>
      </c>
      <c r="E17" s="38" t="s">
        <v>221</v>
      </c>
      <c r="F17" s="38" t="s">
        <v>222</v>
      </c>
      <c r="G17" s="38" t="s">
        <v>223</v>
      </c>
      <c r="H17" s="38" t="s">
        <v>224</v>
      </c>
      <c r="I17" s="38" t="s">
        <v>42</v>
      </c>
    </row>
    <row r="18" spans="1:11" x14ac:dyDescent="0.3">
      <c r="A18" t="s">
        <v>229</v>
      </c>
      <c r="B18" t="s">
        <v>12</v>
      </c>
      <c r="C18" s="80">
        <v>53245.999999999978</v>
      </c>
      <c r="D18" s="80">
        <v>2299.9999999999568</v>
      </c>
      <c r="E18" s="80">
        <v>259968.99999999959</v>
      </c>
      <c r="F18" s="80">
        <v>244142.99999999951</v>
      </c>
      <c r="G18" s="80">
        <v>251763.99999999942</v>
      </c>
      <c r="H18" s="80">
        <v>245176.99999999956</v>
      </c>
      <c r="I18" s="80">
        <v>1547.9999999999075</v>
      </c>
      <c r="J18" s="110">
        <v>1058147</v>
      </c>
      <c r="K18" s="80"/>
    </row>
    <row r="19" spans="1:11" x14ac:dyDescent="0.3">
      <c r="A19" t="s">
        <v>230</v>
      </c>
      <c r="B19" t="s">
        <v>11</v>
      </c>
      <c r="C19" s="80">
        <v>48882.999999999978</v>
      </c>
      <c r="D19" s="80">
        <v>1868.9999999999834</v>
      </c>
      <c r="E19" s="80">
        <v>281320.99999999977</v>
      </c>
      <c r="F19" s="80">
        <v>255662.99999999959</v>
      </c>
      <c r="G19" s="80">
        <v>267064.99999999994</v>
      </c>
      <c r="H19" s="80">
        <v>254493.99999999983</v>
      </c>
      <c r="I19" s="80">
        <v>1724.9999999999263</v>
      </c>
      <c r="J19" s="109">
        <v>1111020</v>
      </c>
    </row>
    <row r="20" spans="1:11" x14ac:dyDescent="0.3">
      <c r="A20" t="s">
        <v>231</v>
      </c>
      <c r="B20" t="s">
        <v>12</v>
      </c>
      <c r="C20" s="80">
        <v>12680.999999999985</v>
      </c>
      <c r="D20" s="80">
        <v>642.99999999999216</v>
      </c>
      <c r="E20" s="80">
        <v>57075.999999999891</v>
      </c>
      <c r="F20" s="80">
        <v>65989.999999999898</v>
      </c>
      <c r="G20" s="80">
        <v>79896</v>
      </c>
      <c r="H20" s="80">
        <v>100671.99999999978</v>
      </c>
      <c r="I20" s="80">
        <v>395.99999999997715</v>
      </c>
      <c r="J20" s="109">
        <v>317354</v>
      </c>
    </row>
    <row r="21" spans="1:11" x14ac:dyDescent="0.3">
      <c r="A21" t="s">
        <v>232</v>
      </c>
      <c r="B21" t="s">
        <v>11</v>
      </c>
      <c r="C21" s="80">
        <v>13028.999999999969</v>
      </c>
      <c r="D21" s="80">
        <v>571.99999999999079</v>
      </c>
      <c r="E21" s="80">
        <v>70130.999999999927</v>
      </c>
      <c r="F21" s="80">
        <v>70636.999999999884</v>
      </c>
      <c r="G21" s="80">
        <v>86073.999999999942</v>
      </c>
      <c r="H21" s="80">
        <v>103879.9999999998</v>
      </c>
      <c r="I21" s="80">
        <v>435.99999999998448</v>
      </c>
      <c r="J21" s="110">
        <v>344759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951DC-5AC3-4520-A742-A459370AEB9A}">
  <dimension ref="A2:W8"/>
  <sheetViews>
    <sheetView zoomScale="53" zoomScaleNormal="53" workbookViewId="0">
      <selection activeCell="S25" sqref="S25"/>
    </sheetView>
  </sheetViews>
  <sheetFormatPr baseColWidth="10" defaultRowHeight="14.4" x14ac:dyDescent="0.3"/>
  <cols>
    <col min="10" max="10" width="6.33203125" customWidth="1"/>
  </cols>
  <sheetData>
    <row r="2" spans="1:23" x14ac:dyDescent="0.3">
      <c r="N2" s="111"/>
      <c r="Q2" s="112"/>
      <c r="R2" s="113"/>
      <c r="V2" t="s">
        <v>233</v>
      </c>
      <c r="W2">
        <v>442865.00065967964</v>
      </c>
    </row>
    <row r="3" spans="1:23" x14ac:dyDescent="0.3">
      <c r="A3" t="s">
        <v>233</v>
      </c>
      <c r="B3">
        <v>442865.00065967964</v>
      </c>
      <c r="N3" s="111"/>
      <c r="Q3" s="114" t="s">
        <v>233</v>
      </c>
      <c r="R3" s="113">
        <v>42.454999000000001</v>
      </c>
      <c r="V3" t="s">
        <v>234</v>
      </c>
      <c r="W3">
        <v>100622.00362895992</v>
      </c>
    </row>
    <row r="4" spans="1:23" ht="21.6" x14ac:dyDescent="0.3">
      <c r="A4" t="s">
        <v>234</v>
      </c>
      <c r="B4">
        <v>100622.00362895992</v>
      </c>
      <c r="N4" s="111"/>
      <c r="Q4" s="114" t="s">
        <v>234</v>
      </c>
      <c r="R4" s="113">
        <v>9.590014</v>
      </c>
      <c r="V4" t="s">
        <v>235</v>
      </c>
      <c r="W4">
        <v>199084.99896431982</v>
      </c>
    </row>
    <row r="5" spans="1:23" x14ac:dyDescent="0.3">
      <c r="A5" t="s">
        <v>235</v>
      </c>
      <c r="B5">
        <v>199084.99896431982</v>
      </c>
      <c r="N5" s="111"/>
      <c r="Q5" s="114" t="s">
        <v>236</v>
      </c>
      <c r="R5" s="113">
        <v>19.073125000000001</v>
      </c>
      <c r="V5" t="s">
        <v>237</v>
      </c>
      <c r="W5">
        <v>21582.000250199981</v>
      </c>
    </row>
    <row r="6" spans="1:23" x14ac:dyDescent="0.3">
      <c r="A6" t="s">
        <v>237</v>
      </c>
      <c r="B6">
        <v>21582.000250199981</v>
      </c>
      <c r="N6" s="111"/>
      <c r="Q6" s="114" t="s">
        <v>238</v>
      </c>
      <c r="R6" s="113">
        <v>12.992822</v>
      </c>
      <c r="V6" t="s">
        <v>239</v>
      </c>
      <c r="W6">
        <v>157331.99720429999</v>
      </c>
    </row>
    <row r="7" spans="1:23" ht="21.6" x14ac:dyDescent="0.3">
      <c r="A7" t="s">
        <v>239</v>
      </c>
      <c r="B7">
        <v>157331.99720429999</v>
      </c>
      <c r="N7" s="111"/>
      <c r="Q7" s="114" t="s">
        <v>240</v>
      </c>
      <c r="R7" s="113">
        <v>15.220587</v>
      </c>
    </row>
    <row r="8" spans="1:23" x14ac:dyDescent="0.3">
      <c r="A8" s="115"/>
      <c r="B8" s="1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PIRAMIDE_POBL</vt:lpstr>
      <vt:lpstr>PROYECCIÓN_2030</vt:lpstr>
      <vt:lpstr>TENDENCIA CRECIMIENTO</vt:lpstr>
      <vt:lpstr>CRECIMIENTO_HOM_MUJ</vt:lpstr>
      <vt:lpstr>DISTRIBUCIÓN TERR</vt:lpstr>
      <vt:lpstr>DEFUN NACIM ESP VIDA</vt:lpstr>
      <vt:lpstr>ANALFABETISMO</vt:lpstr>
      <vt:lpstr>ESCOLARIDAD</vt:lpstr>
      <vt:lpstr>SALUD</vt:lpstr>
      <vt:lpstr>VIVIENDA</vt:lpstr>
      <vt:lpstr>MARGINACIÓN</vt:lpstr>
      <vt:lpstr>POBREZA</vt:lpstr>
      <vt:lpstr>DISCAPACIDAD</vt:lpstr>
      <vt:lpstr>LENGUA</vt:lpstr>
      <vt:lpstr>UNIDADES_ECON</vt:lpstr>
      <vt:lpstr>SECT ECO AGRU </vt:lpstr>
      <vt:lpstr>POBL_ECON</vt:lpstr>
      <vt:lpstr>SECT_URB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azeneth maldonado sanchez</dc:creator>
  <cp:lastModifiedBy>azeneth maldonado sanchez</cp:lastModifiedBy>
  <cp:lastPrinted>2020-10-30T04:29:19Z</cp:lastPrinted>
  <dcterms:created xsi:type="dcterms:W3CDTF">2020-10-30T02:18:54Z</dcterms:created>
  <dcterms:modified xsi:type="dcterms:W3CDTF">2020-12-16T04:25:57Z</dcterms:modified>
</cp:coreProperties>
</file>